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fcharron\EXCEL\FICHIERS EXCEL\1 - Fédération des Offices\2022\Cotisations 2022\"/>
    </mc:Choice>
  </mc:AlternateContent>
  <xr:revisionPtr revIDLastSave="0" documentId="13_ncr:1_{89DA8B2F-5091-4AF4-B585-CDF162D95AD7}" xr6:coauthVersionLast="47" xr6:coauthVersionMax="47" xr10:uidLastSave="{00000000-0000-0000-0000-000000000000}"/>
  <bookViews>
    <workbookView xWindow="-120" yWindow="-120" windowWidth="38640" windowHeight="21240" xr2:uid="{E64B3A34-A20D-4C2B-9FC4-4735AE5DEFDF}"/>
  </bookViews>
  <sheets>
    <sheet name="Cotisations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45" i="2" l="1"/>
  <c r="Z158" i="2" s="1"/>
  <c r="O145" i="2"/>
  <c r="N105" i="2"/>
  <c r="Z105" i="2" s="1"/>
  <c r="N104" i="2"/>
  <c r="Z104" i="2" s="1"/>
  <c r="N103" i="2"/>
  <c r="Z103" i="2" s="1"/>
  <c r="Z99" i="2"/>
  <c r="Z96" i="2"/>
  <c r="Z76" i="2"/>
  <c r="Z82" i="2" l="1"/>
  <c r="M79" i="2"/>
  <c r="Z106" i="2"/>
  <c r="Q108" i="2" s="1"/>
  <c r="Z108" i="2" s="1"/>
  <c r="N106" i="2"/>
  <c r="Z81" i="2"/>
  <c r="Z80" i="2"/>
  <c r="M83" i="2" l="1"/>
  <c r="Z79" i="2"/>
  <c r="Z83" i="2" s="1"/>
  <c r="Z87" i="2" l="1"/>
  <c r="Z89" i="2" s="1"/>
  <c r="Z111" i="2" s="1"/>
  <c r="Z156" i="2" l="1"/>
  <c r="Z162" i="2" s="1"/>
  <c r="Z126" i="2"/>
  <c r="Z121" i="2" s="1"/>
</calcChain>
</file>

<file path=xl/sharedStrings.xml><?xml version="1.0" encoding="utf-8"?>
<sst xmlns="http://schemas.openxmlformats.org/spreadsheetml/2006/main" count="167" uniqueCount="116">
  <si>
    <t>H</t>
  </si>
  <si>
    <t>(ne pas remplir)</t>
  </si>
  <si>
    <t>Pour compléter le formulaire, Utiliser la touche Tab (tabulation) pour passer d'une cellule à saisir à une autre.</t>
  </si>
  <si>
    <t>Personne à contacter dans l’organisme pour complément d’information :</t>
  </si>
  <si>
    <t>Fonction :</t>
  </si>
  <si>
    <t>Téléphone :</t>
  </si>
  <si>
    <t>Courriel :</t>
  </si>
  <si>
    <t>NB :</t>
  </si>
  <si>
    <t>Pour tous renseignements concernant les calculs, vous pouvez vous adresser à la Fédération des offices à :</t>
  </si>
  <si>
    <t>Jean-François CHARRON</t>
  </si>
  <si>
    <t>jf.charron@foph.fr</t>
  </si>
  <si>
    <t xml:space="preserve"> 01.40.75.78.16</t>
  </si>
  <si>
    <t>Fédération nationale des Offices Publics de l'Habitat</t>
  </si>
  <si>
    <t>14 rue Lord Byron – 75008 PARIS</t>
  </si>
  <si>
    <r>
      <t xml:space="preserve">1) </t>
    </r>
    <r>
      <rPr>
        <b/>
        <u/>
        <sz val="10"/>
        <color rgb="FF17365D"/>
        <rFont val="Gill Sans MT"/>
        <family val="2"/>
      </rPr>
      <t>Barème pour l’activité locative</t>
    </r>
  </si>
  <si>
    <t>Arrondir à l'euro inférieur
 (sans décimale)</t>
  </si>
  <si>
    <t>Compte 704 - Loyers :</t>
  </si>
  <si>
    <t>€</t>
  </si>
  <si>
    <t>– Compte 7047 - Logements en location-accession :</t>
  </si>
  <si>
    <t>=  Assiette pour le calcul de la cotisation :</t>
  </si>
  <si>
    <t>(a)</t>
  </si>
  <si>
    <t>Tranches</t>
  </si>
  <si>
    <r>
      <t xml:space="preserve">Répartition assiette </t>
    </r>
    <r>
      <rPr>
        <b/>
        <sz val="11"/>
        <color theme="1"/>
        <rFont val="Gill Sans MT"/>
        <family val="2"/>
      </rPr>
      <t>(a)</t>
    </r>
  </si>
  <si>
    <t>Taux de cotisation</t>
  </si>
  <si>
    <t>Cotisation par tranche</t>
  </si>
  <si>
    <t>x 0,060 %</t>
  </si>
  <si>
    <t>x 0,020 %</t>
  </si>
  <si>
    <r>
      <t>Total</t>
    </r>
    <r>
      <rPr>
        <b/>
        <sz val="11"/>
        <color rgb="FF17365D"/>
        <rFont val="Gill Sans MT"/>
        <family val="2"/>
      </rPr>
      <t xml:space="preserve"> (a)</t>
    </r>
  </si>
  <si>
    <t>TOTAL DE LA COTISATION DU BARÈME LOCATIF</t>
  </si>
  <si>
    <r>
      <t xml:space="preserve">x 1,00* =              </t>
    </r>
    <r>
      <rPr>
        <b/>
        <sz val="11"/>
        <color theme="1"/>
        <rFont val="Gill Sans MT"/>
        <family val="2"/>
      </rPr>
      <t>( I )</t>
    </r>
  </si>
  <si>
    <t>x 1,50 €</t>
  </si>
  <si>
    <t>x 1 €</t>
  </si>
  <si>
    <t>x 0,50 €</t>
  </si>
  <si>
    <t>TOTAL DE LA COTISATION DU BARÈME ACCESSION</t>
  </si>
  <si>
    <r>
      <t xml:space="preserve">x0,10* = </t>
    </r>
    <r>
      <rPr>
        <b/>
        <sz val="10"/>
        <color theme="1"/>
        <rFont val="Gill Sans MT"/>
        <family val="2"/>
      </rPr>
      <t>(2)</t>
    </r>
  </si>
  <si>
    <t xml:space="preserve"> (1) + (2)</t>
  </si>
  <si>
    <t>A</t>
  </si>
  <si>
    <t>arrondi à l'euro inférieur</t>
  </si>
  <si>
    <t>LE MONTANT</t>
  </si>
  <si>
    <t>EST REPARTI ENTRE :</t>
  </si>
  <si>
    <t>1) Affectation aux ressources de la Fédération :
    (art. 1.4 du Règlement Intérieur)</t>
  </si>
  <si>
    <t>x</t>
  </si>
  <si>
    <t>=</t>
  </si>
  <si>
    <t>F</t>
  </si>
  <si>
    <t xml:space="preserve">  NB : </t>
  </si>
  <si>
    <t>2) Contribution de la Fédération aux ressources de l'USH :</t>
  </si>
  <si>
    <r>
      <t>U</t>
    </r>
    <r>
      <rPr>
        <sz val="11"/>
        <color theme="1"/>
        <rFont val="Calibri"/>
        <family val="2"/>
        <scheme val="minor"/>
      </rPr>
      <t/>
    </r>
  </si>
  <si>
    <t>Nombre de personnes</t>
  </si>
  <si>
    <t>8,80 €</t>
  </si>
  <si>
    <t>B</t>
  </si>
  <si>
    <t>Remarque : le taux de la contribution porté en 2016 à 8,80 € par an et par personne reste inchangé</t>
  </si>
  <si>
    <t>REGLEMENT DES COTISATIONS</t>
  </si>
  <si>
    <t>C</t>
  </si>
  <si>
    <t xml:space="preserve">SOLDE RESTANT A PAYER </t>
  </si>
  <si>
    <t>+</t>
  </si>
  <si>
    <t>-</t>
  </si>
  <si>
    <t>Le montant à payer calculé ci-dessus est réglé globalement au nom de :</t>
  </si>
  <si>
    <t>FEDERATION NATIONALE DES OFFICES PUBLICS DE L'HABITAT</t>
  </si>
  <si>
    <t>Cocher la case correspondant à votre mode de règlement :</t>
  </si>
  <si>
    <t xml:space="preserve">  Chèque bancaire ou postal</t>
  </si>
  <si>
    <t>40031  |  00001  |  0000287860R  |  22</t>
  </si>
  <si>
    <t xml:space="preserve"> Banque          Guichet             N° Compte              Clé RIB</t>
  </si>
  <si>
    <t>IBAN  :  FR49  4003  1000  0100  0028  7860  R22</t>
  </si>
  <si>
    <t>BIC  :  CDCG  FR  PP</t>
  </si>
  <si>
    <r>
      <t xml:space="preserve">Nous certifions avoir réglé </t>
    </r>
    <r>
      <rPr>
        <b/>
        <sz val="11"/>
        <color rgb="FF17365D"/>
        <rFont val="Gill Sans MT"/>
        <family val="2"/>
      </rPr>
      <t>globalement</t>
    </r>
    <r>
      <rPr>
        <sz val="11"/>
        <color rgb="FF17365D"/>
        <rFont val="Gill Sans MT"/>
        <family val="2"/>
      </rPr>
      <t xml:space="preserve"> le montant à payer conformément à vos recommandations.</t>
    </r>
  </si>
  <si>
    <t>Fait à ........................................................................................  le ...................................      Le Directeur général :</t>
  </si>
  <si>
    <t>N°2 de 60 000 000 € à 80 000 000 €</t>
  </si>
  <si>
    <t>N°3 de 80 000 000 € à 142 000 000 €</t>
  </si>
  <si>
    <t>N°4 au-delà de 142 000 000 €</t>
  </si>
  <si>
    <t>x 0,136 %</t>
  </si>
  <si>
    <t>x 0,030 %</t>
  </si>
  <si>
    <t>Tranche unique</t>
  </si>
  <si>
    <t>(c)</t>
  </si>
  <si>
    <t>Cotisation abattement personalisé déduit</t>
  </si>
  <si>
    <t>(d)</t>
  </si>
  <si>
    <r>
      <t>Cotisation abattement déduit</t>
    </r>
    <r>
      <rPr>
        <b/>
        <sz val="11"/>
        <color theme="1"/>
        <rFont val="Gill Sans MT"/>
        <family val="2"/>
      </rPr>
      <t xml:space="preserve"> (d)</t>
    </r>
  </si>
  <si>
    <r>
      <t xml:space="preserve">x 80 € =           </t>
    </r>
    <r>
      <rPr>
        <b/>
        <sz val="11"/>
        <color theme="1"/>
        <rFont val="Gill Sans MT"/>
        <family val="2"/>
      </rPr>
      <t>(e)</t>
    </r>
  </si>
  <si>
    <r>
      <t xml:space="preserve">x 40 € =          </t>
    </r>
    <r>
      <rPr>
        <b/>
        <sz val="11"/>
        <color theme="1"/>
        <rFont val="Gill Sans MT"/>
        <family val="2"/>
      </rPr>
      <t xml:space="preserve"> (f)</t>
    </r>
  </si>
  <si>
    <t xml:space="preserve"> (g)</t>
  </si>
  <si>
    <r>
      <t xml:space="preserve">Total  </t>
    </r>
    <r>
      <rPr>
        <b/>
        <sz val="11"/>
        <color rgb="FF17365D"/>
        <rFont val="Gill Sans MT"/>
        <family val="2"/>
      </rPr>
      <t>(g)</t>
    </r>
  </si>
  <si>
    <r>
      <t xml:space="preserve">Total  </t>
    </r>
    <r>
      <rPr>
        <b/>
        <sz val="11"/>
        <color theme="1"/>
        <rFont val="Gill Sans MT"/>
        <family val="2"/>
      </rPr>
      <t>(h)</t>
    </r>
  </si>
  <si>
    <r>
      <t xml:space="preserve">Somme des 3 composantes
</t>
    </r>
    <r>
      <rPr>
        <b/>
        <sz val="9.5"/>
        <color rgb="FF17365D"/>
        <rFont val="Gill Sans MT"/>
        <family val="2"/>
      </rPr>
      <t>(e) + (f) + (h)</t>
    </r>
  </si>
  <si>
    <r>
      <t xml:space="preserve">2) </t>
    </r>
    <r>
      <rPr>
        <b/>
        <u/>
        <sz val="10"/>
        <color rgb="FF17365D"/>
        <rFont val="Gill Sans MT"/>
        <family val="2"/>
      </rPr>
      <t>Barème pour l’activité d’accession à la propriété</t>
    </r>
    <r>
      <rPr>
        <b/>
        <sz val="10"/>
        <color rgb="FF17365D"/>
        <rFont val="Gill Sans MT"/>
        <family val="2"/>
      </rPr>
      <t xml:space="preserve"> </t>
    </r>
    <r>
      <rPr>
        <i/>
        <sz val="10"/>
        <color rgb="FF17365D"/>
        <rFont val="Gill Sans MT"/>
        <family val="2"/>
      </rPr>
      <t>(vente de logements et de lots de lotissement, gestion de syndic)</t>
    </r>
  </si>
  <si>
    <r>
      <t xml:space="preserve">Abattement personalisé à déduire  </t>
    </r>
    <r>
      <rPr>
        <b/>
        <i/>
        <sz val="9.5"/>
        <color rgb="FF17365D"/>
        <rFont val="Gill Sans MT"/>
        <family val="2"/>
      </rPr>
      <t>(si concerné fiche jointe au courrier d'appel à cotisation</t>
    </r>
    <r>
      <rPr>
        <sz val="9.5"/>
        <color rgb="FF17365D"/>
        <rFont val="Gill Sans MT"/>
        <family val="2"/>
      </rPr>
      <t>)</t>
    </r>
  </si>
  <si>
    <t xml:space="preserve">NOM DE L'ORGANISME : </t>
  </si>
  <si>
    <t>50 %</t>
  </si>
  <si>
    <t>Les nouveaux taux appliqués ci-dessus ont été adoptés lors de l'Assemblée générale le 27/05/2021.</t>
  </si>
  <si>
    <t>Merci d'indiquer le nom de l'orgnisme
dans le libellé de l'opération</t>
  </si>
  <si>
    <t>CALCUL DU DÉCOMPTE DE LA COTISATION POUR 2022</t>
  </si>
  <si>
    <r>
      <t xml:space="preserve">L’assiette de la cotisation est constituée par le montant des </t>
    </r>
    <r>
      <rPr>
        <b/>
        <sz val="11"/>
        <color theme="1"/>
        <rFont val="Gill Sans MT"/>
        <family val="2"/>
      </rPr>
      <t>loyers comptabilisés au compte 704 en 2021</t>
    </r>
    <r>
      <rPr>
        <sz val="11"/>
        <color theme="1"/>
        <rFont val="Gill Sans MT"/>
        <family val="2"/>
      </rPr>
      <t xml:space="preserve"> après déduction du compte 7047 - Logements en location-accession</t>
    </r>
  </si>
  <si>
    <t>EXERCICE 2021</t>
  </si>
  <si>
    <r>
      <t xml:space="preserve">Total </t>
    </r>
    <r>
      <rPr>
        <b/>
        <sz val="11"/>
        <color theme="1"/>
        <rFont val="Gill Sans MT"/>
        <family val="2"/>
      </rPr>
      <t>(b)</t>
    </r>
    <r>
      <rPr>
        <sz val="11"/>
        <color theme="1"/>
        <rFont val="Gill Sans MT"/>
        <family val="2"/>
      </rPr>
      <t xml:space="preserve">
</t>
    </r>
    <r>
      <rPr>
        <i/>
        <sz val="9"/>
        <color theme="1"/>
        <rFont val="Gill Sans MT"/>
        <family val="2"/>
      </rPr>
      <t>(minimum 1 800 €)</t>
    </r>
  </si>
  <si>
    <t>* taux d’appel de 100% (décision du Comité exécutif de l’USH pour 2022)</t>
  </si>
  <si>
    <r>
      <t xml:space="preserve">2.2) Lots de lotissement vendus en 2021 </t>
    </r>
    <r>
      <rPr>
        <i/>
        <sz val="11"/>
        <color theme="1"/>
        <rFont val="Calibri"/>
        <family val="2"/>
        <scheme val="minor"/>
      </rPr>
      <t>(cf. Fiche d’activité 2021 question P362 de l'onglet A13)</t>
    </r>
  </si>
  <si>
    <t xml:space="preserve">Nombre de logements vendus en 2021 : </t>
  </si>
  <si>
    <t xml:space="preserve">Nombre de lots de lotissement vendus en 2021 : </t>
  </si>
  <si>
    <r>
      <t xml:space="preserve">2.3) Gestion de syndic en 2021 </t>
    </r>
    <r>
      <rPr>
        <i/>
        <sz val="11"/>
        <color theme="1"/>
        <rFont val="Calibri"/>
        <family val="2"/>
        <scheme val="minor"/>
      </rPr>
      <t>(cf. Fiche d’activité 2021 question G332 de l'onglet A11)</t>
    </r>
  </si>
  <si>
    <r>
      <t>- du 1</t>
    </r>
    <r>
      <rPr>
        <vertAlign val="superscript"/>
        <sz val="9.5"/>
        <color rgb="FF17365D"/>
        <rFont val="Gill Sans MT"/>
        <family val="2"/>
      </rPr>
      <t>er</t>
    </r>
    <r>
      <rPr>
        <sz val="9.5"/>
        <color rgb="FF17365D"/>
        <rFont val="Gill Sans MT"/>
        <family val="2"/>
      </rPr>
      <t xml:space="preserve"> au 2000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lot principal</t>
    </r>
  </si>
  <si>
    <r>
      <t>- du 2001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au 4000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lot principal</t>
    </r>
  </si>
  <si>
    <r>
      <t>- au-delà du 4000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lot principal</t>
    </r>
  </si>
  <si>
    <t>Nombre de lots (ou logements) principaux gérés en copropriétés au 31/12/2021 :</t>
  </si>
  <si>
    <t>* taux d’appel de 10% (décision de l’Assemblée générale de la FOPH à Rennes le 23/06/2022)</t>
  </si>
  <si>
    <t>TOTAL DE LA COTISATION 2022 :</t>
  </si>
  <si>
    <t>En application du vote de l'Assemblée générale 2022, la somme inscrite ici doit être conforme à la part
 du produit résultant de l'application du barème.</t>
  </si>
  <si>
    <t>CALCUL DU DÉCOMPTE DE LA CONTRIBUTION POUR 2022</t>
  </si>
  <si>
    <r>
      <t xml:space="preserve">La contribution pour l’exercice des droits syndicaux au plan national des personnels des OPH et des autres membres couverts par la branche professionnelle s’applique dans les organismes à </t>
    </r>
    <r>
      <rPr>
        <b/>
        <sz val="11"/>
        <color theme="1"/>
        <rFont val="Gill Sans MT"/>
        <family val="2"/>
      </rPr>
      <t>l’ensemble des personnels inscrits à l’effectif au 31/12/2021 quels que soient leur statut</t>
    </r>
    <r>
      <rPr>
        <sz val="11"/>
        <color theme="1"/>
        <rFont val="Gill Sans MT"/>
        <family val="2"/>
      </rPr>
      <t xml:space="preserve"> et la nature de leur contrat de travail </t>
    </r>
    <r>
      <rPr>
        <i/>
        <sz val="11"/>
        <color theme="1"/>
        <rFont val="Gill Sans MT"/>
        <family val="2"/>
      </rPr>
      <t>(cf 1</t>
    </r>
    <r>
      <rPr>
        <i/>
        <vertAlign val="superscript"/>
        <sz val="11"/>
        <color theme="1"/>
        <rFont val="Gill Sans MT"/>
        <family val="2"/>
      </rPr>
      <t>ère</t>
    </r>
    <r>
      <rPr>
        <i/>
        <sz val="11"/>
        <color theme="1"/>
        <rFont val="Gill Sans MT"/>
        <family val="2"/>
      </rPr>
      <t xml:space="preserve"> question de l’enquête fédérale annuelle sur les effectifs </t>
    </r>
    <r>
      <rPr>
        <i/>
        <sz val="11"/>
        <color rgb="FFFF0000"/>
        <rFont val="Gill Sans MT"/>
        <family val="2"/>
      </rPr>
      <t>R10</t>
    </r>
    <r>
      <rPr>
        <i/>
        <sz val="11"/>
        <color theme="1"/>
        <rFont val="Gill Sans MT"/>
        <family val="2"/>
      </rPr>
      <t>)</t>
    </r>
    <r>
      <rPr>
        <sz val="11"/>
        <color theme="1"/>
        <rFont val="Gill Sans MT"/>
        <family val="2"/>
      </rPr>
      <t>.</t>
    </r>
  </si>
  <si>
    <t>Nombre de personnes inscrites à l'effectif au 31 décembre 2021 :</t>
  </si>
  <si>
    <t xml:space="preserve">TOTAL DE LA CONTRIBUTION 2022 : </t>
  </si>
  <si>
    <t xml:space="preserve">TOTAL DE LA COTISATION 2022 : </t>
  </si>
  <si>
    <r>
      <t>ACOMPTE PAYE A DEDUIRE</t>
    </r>
    <r>
      <rPr>
        <sz val="11"/>
        <color theme="1"/>
        <rFont val="Gill Sans MT"/>
        <family val="2"/>
      </rPr>
      <t xml:space="preserve"> facture n° CO-220……….</t>
    </r>
  </si>
  <si>
    <t xml:space="preserve">  Virement à notre compte – Caisse des Dépôts et Consignations</t>
  </si>
  <si>
    <t>COTISATIONS 
ET CONTRIBUTIONS 
POUR L'ANNÉE 2022</t>
  </si>
  <si>
    <t>DOCUMENT   DE   4  PAGES  À  IMPRIMER   ET  À  RETOURNER  SIGNÉ  EN  2  EXEMPLAIRES 
 À  L’ADRESSE  SUIVANTE :</t>
  </si>
  <si>
    <r>
      <t xml:space="preserve">COTISATION  POUR  LES  RESSOURCES  DE  LA  FÉDÉRATION
</t>
    </r>
    <r>
      <rPr>
        <b/>
        <sz val="12"/>
        <color rgb="FF17365D"/>
        <rFont val="Calibri"/>
        <family val="2"/>
        <scheme val="minor"/>
      </rPr>
      <t>art. 26 des Statuts et 1.4 du Règlement Intérieur</t>
    </r>
  </si>
  <si>
    <r>
      <t xml:space="preserve">CONTRIBUTION DES ORGANISMES POUR L'EXERCICE
DES DROITS SYNDICAUX AU PLAN NATIONAL
DES PERSONNELS DES OPH ET DES AUTRES MEMBRES
COUVERTS PAR LA BRANCHE PROFESSIONNELLE
</t>
    </r>
    <r>
      <rPr>
        <b/>
        <sz val="12"/>
        <color rgb="FF17365D"/>
        <rFont val="Calibri"/>
        <family val="2"/>
        <scheme val="minor"/>
      </rPr>
      <t>art. 26 des Statuts et 1.5 du Règlement Intérieur</t>
    </r>
  </si>
  <si>
    <r>
      <t xml:space="preserve">2.1) Logements vendus en 2021 en location-accession, en accession classique, en bail réel solidaire et en prestations de services (CCMI, CPS)  </t>
    </r>
    <r>
      <rPr>
        <i/>
        <sz val="11"/>
        <color theme="1"/>
        <rFont val="Calibri"/>
        <family val="2"/>
        <scheme val="minor"/>
      </rPr>
      <t>(cf. Fiche d’activité 2021 respectivement questions P151, P154, P157 de l'onglet A12 et G3101+G3101a de l'onglet A11)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</si>
</sst>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Gill Sans MT"/>
      <family val="2"/>
    </font>
    <font>
      <b/>
      <i/>
      <sz val="11"/>
      <color rgb="FFFF0000"/>
      <name val="Calibri"/>
      <family val="2"/>
      <scheme val="minor"/>
    </font>
    <font>
      <b/>
      <sz val="28"/>
      <color theme="5"/>
      <name val="Calibri"/>
      <family val="2"/>
      <scheme val="minor"/>
    </font>
    <font>
      <sz val="14"/>
      <color rgb="FF17365D"/>
      <name val="Gill Sans MT"/>
      <family val="2"/>
    </font>
    <font>
      <sz val="9"/>
      <color rgb="FF17365D"/>
      <name val="Gill Sans MT"/>
      <family val="2"/>
    </font>
    <font>
      <sz val="12"/>
      <color rgb="FF17365D"/>
      <name val="Gill Sans MT"/>
      <family val="2"/>
    </font>
    <font>
      <sz val="10"/>
      <color rgb="FF17365D"/>
      <name val="Gill Sans MT"/>
      <family val="2"/>
    </font>
    <font>
      <b/>
      <sz val="12"/>
      <color rgb="FF17365D"/>
      <name val="Wingdings"/>
      <charset val="2"/>
    </font>
    <font>
      <sz val="12"/>
      <color theme="1"/>
      <name val="Gill Sans MT"/>
      <family val="2"/>
    </font>
    <font>
      <sz val="11"/>
      <color rgb="FF17365D"/>
      <name val="Gill Sans MT"/>
      <family val="2"/>
    </font>
    <font>
      <b/>
      <sz val="12"/>
      <color theme="1"/>
      <name val="Calibri"/>
      <family val="2"/>
      <scheme val="minor"/>
    </font>
    <font>
      <b/>
      <sz val="12"/>
      <color rgb="FFDF680F"/>
      <name val="Gill Sans MT"/>
      <family val="2"/>
    </font>
    <font>
      <sz val="11"/>
      <color rgb="FFDF680F"/>
      <name val="Gill Sans MT"/>
      <family val="2"/>
    </font>
    <font>
      <b/>
      <sz val="11"/>
      <color rgb="FF17365D"/>
      <name val="Gill Sans MT"/>
      <family val="2"/>
    </font>
    <font>
      <b/>
      <sz val="12"/>
      <color rgb="FF17365D"/>
      <name val="Gill Sans MT"/>
      <family val="2"/>
    </font>
    <font>
      <b/>
      <sz val="10"/>
      <color rgb="FF17365D"/>
      <name val="Gill Sans MT"/>
      <family val="2"/>
    </font>
    <font>
      <b/>
      <sz val="11"/>
      <color rgb="FF000000"/>
      <name val="Gill Sans MT"/>
      <family val="2"/>
    </font>
    <font>
      <b/>
      <u/>
      <sz val="10"/>
      <color rgb="FF17365D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i/>
      <sz val="8"/>
      <color rgb="FF17365D"/>
      <name val="Gill Sans MT"/>
      <family val="2"/>
    </font>
    <font>
      <sz val="9.5"/>
      <color rgb="FF17365D"/>
      <name val="Gill Sans MT"/>
      <family val="2"/>
    </font>
    <font>
      <i/>
      <sz val="9"/>
      <color theme="1"/>
      <name val="Gill Sans MT"/>
      <family val="2"/>
    </font>
    <font>
      <b/>
      <sz val="11"/>
      <name val="Gill Sans MT"/>
      <family val="2"/>
    </font>
    <font>
      <b/>
      <sz val="9.5"/>
      <color rgb="FF17365D"/>
      <name val="Gill Sans MT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i/>
      <sz val="10"/>
      <color rgb="FF17365D"/>
      <name val="Gill Sans MT"/>
      <family val="2"/>
    </font>
    <font>
      <i/>
      <sz val="11"/>
      <color theme="1"/>
      <name val="Gill Sans MT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rgb="FFFF0000"/>
      <name val="Gill Sans MT"/>
      <family val="2"/>
    </font>
    <font>
      <sz val="11"/>
      <color theme="5"/>
      <name val="Gill Sans MT"/>
      <family val="2"/>
    </font>
    <font>
      <i/>
      <sz val="10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4"/>
      <color rgb="FF000000"/>
      <name val="Gill Sans MT"/>
      <family val="2"/>
    </font>
    <font>
      <sz val="11"/>
      <color rgb="FF17365D"/>
      <name val="Wingdings"/>
      <charset val="2"/>
    </font>
    <font>
      <b/>
      <sz val="9"/>
      <color rgb="FF17365D"/>
      <name val="Gill Sans MT"/>
      <family val="2"/>
    </font>
    <font>
      <b/>
      <sz val="11"/>
      <color rgb="FFDF680F"/>
      <name val="Gill Sans MT"/>
      <family val="2"/>
    </font>
    <font>
      <sz val="8"/>
      <color rgb="FF17365D"/>
      <name val="Gill Sans MT"/>
      <family val="2"/>
    </font>
    <font>
      <b/>
      <i/>
      <sz val="9.5"/>
      <color rgb="FF17365D"/>
      <name val="Gill Sans MT"/>
      <family val="2"/>
    </font>
    <font>
      <sz val="11"/>
      <color rgb="FFFF0000"/>
      <name val="Calibri"/>
      <family val="2"/>
      <scheme val="minor"/>
    </font>
    <font>
      <vertAlign val="superscript"/>
      <sz val="9.5"/>
      <color rgb="FF17365D"/>
      <name val="Gill Sans MT"/>
      <family val="2"/>
    </font>
    <font>
      <i/>
      <vertAlign val="superscript"/>
      <sz val="11"/>
      <color theme="1"/>
      <name val="Gill Sans MT"/>
      <family val="2"/>
    </font>
    <font>
      <b/>
      <sz val="13"/>
      <color rgb="FFDF680F"/>
      <name val="Calibri"/>
      <family val="2"/>
      <scheme val="minor"/>
    </font>
    <font>
      <i/>
      <sz val="12"/>
      <color rgb="FF17365D"/>
      <name val="Calibri"/>
      <family val="2"/>
      <scheme val="minor"/>
    </font>
    <font>
      <b/>
      <sz val="12"/>
      <color rgb="FF17365D"/>
      <name val="Calibri"/>
      <family val="2"/>
      <scheme val="minor"/>
    </font>
    <font>
      <b/>
      <sz val="14"/>
      <color rgb="FF17365D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0">
    <xf numFmtId="0" fontId="0" fillId="0" borderId="0" xfId="0"/>
    <xf numFmtId="0" fontId="55" fillId="0" borderId="0" xfId="0" applyFont="1"/>
    <xf numFmtId="0" fontId="0" fillId="0" borderId="0" xfId="0" applyProtection="1"/>
    <xf numFmtId="0" fontId="4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4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Protection="1"/>
    <xf numFmtId="0" fontId="1" fillId="0" borderId="0" xfId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17" xfId="0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5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horizontal="right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22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0" fontId="23" fillId="0" borderId="4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48" fillId="0" borderId="0" xfId="0" applyFont="1" applyProtection="1"/>
    <xf numFmtId="0" fontId="26" fillId="0" borderId="6" xfId="0" applyFont="1" applyBorder="1" applyAlignment="1" applyProtection="1">
      <alignment vertical="center" wrapText="1"/>
    </xf>
    <xf numFmtId="0" fontId="30" fillId="0" borderId="6" xfId="0" quotePrefix="1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0" borderId="26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17" xfId="0" applyFill="1" applyBorder="1" applyProtection="1"/>
    <xf numFmtId="0" fontId="0" fillId="0" borderId="0" xfId="0" applyFill="1" applyProtection="1"/>
    <xf numFmtId="0" fontId="2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0" fillId="0" borderId="18" xfId="0" applyFill="1" applyBorder="1" applyProtection="1"/>
    <xf numFmtId="0" fontId="23" fillId="0" borderId="0" xfId="0" quotePrefix="1" applyFont="1" applyFill="1" applyAlignment="1" applyProtection="1">
      <alignment horizontal="center" vertical="center"/>
    </xf>
    <xf numFmtId="0" fontId="23" fillId="0" borderId="1" xfId="0" quotePrefix="1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37" fillId="0" borderId="0" xfId="0" applyFont="1" applyFill="1" applyProtection="1"/>
    <xf numFmtId="0" fontId="0" fillId="0" borderId="26" xfId="0" applyFill="1" applyBorder="1" applyProtection="1"/>
    <xf numFmtId="0" fontId="0" fillId="0" borderId="15" xfId="0" applyFill="1" applyBorder="1" applyProtection="1"/>
    <xf numFmtId="0" fontId="0" fillId="0" borderId="16" xfId="0" applyFill="1" applyBorder="1" applyProtection="1"/>
    <xf numFmtId="0" fontId="23" fillId="0" borderId="0" xfId="0" applyFont="1" applyAlignment="1" applyProtection="1">
      <alignment horizontal="justify" vertical="center"/>
    </xf>
    <xf numFmtId="0" fontId="23" fillId="0" borderId="0" xfId="0" quotePrefix="1" applyFont="1" applyAlignment="1" applyProtection="1">
      <alignment horizontal="center" vertical="center"/>
    </xf>
    <xf numFmtId="0" fontId="23" fillId="0" borderId="1" xfId="0" quotePrefix="1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top"/>
    </xf>
    <xf numFmtId="0" fontId="41" fillId="0" borderId="0" xfId="0" applyFont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6" fillId="0" borderId="13" xfId="0" applyFont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horizontal="center" vertical="center"/>
    </xf>
    <xf numFmtId="0" fontId="23" fillId="0" borderId="13" xfId="0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0" fontId="34" fillId="0" borderId="0" xfId="0" applyFont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43" fillId="0" borderId="0" xfId="0" applyFont="1" applyAlignment="1" applyProtection="1">
      <alignment vertical="center" wrapText="1"/>
    </xf>
    <xf numFmtId="0" fontId="45" fillId="0" borderId="0" xfId="0" applyFont="1" applyAlignment="1" applyProtection="1">
      <alignment vertical="center" wrapText="1"/>
    </xf>
    <xf numFmtId="0" fontId="46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wrapText="1"/>
    </xf>
    <xf numFmtId="0" fontId="45" fillId="0" borderId="0" xfId="0" applyFont="1" applyAlignment="1" applyProtection="1">
      <alignment horizontal="left" vertical="center" wrapText="1"/>
    </xf>
    <xf numFmtId="0" fontId="14" fillId="0" borderId="15" xfId="0" applyFont="1" applyBorder="1" applyAlignment="1" applyProtection="1">
      <alignment vertical="center" wrapText="1"/>
    </xf>
    <xf numFmtId="0" fontId="0" fillId="0" borderId="0" xfId="0" applyBorder="1" applyProtection="1"/>
    <xf numFmtId="0" fontId="14" fillId="0" borderId="0" xfId="0" applyFont="1" applyBorder="1" applyAlignment="1" applyProtection="1">
      <alignment vertical="center" wrapText="1"/>
    </xf>
    <xf numFmtId="0" fontId="45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left" vertical="center" wrapText="1"/>
    </xf>
    <xf numFmtId="3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14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0" fontId="34" fillId="0" borderId="5" xfId="0" applyFont="1" applyBorder="1" applyAlignment="1" applyProtection="1">
      <alignment horizontal="center" vertical="center" wrapText="1"/>
    </xf>
    <xf numFmtId="0" fontId="34" fillId="0" borderId="7" xfId="0" applyFont="1" applyBorder="1" applyAlignment="1" applyProtection="1">
      <alignment horizontal="center" vertical="center"/>
    </xf>
    <xf numFmtId="3" fontId="24" fillId="0" borderId="5" xfId="0" applyNumberFormat="1" applyFont="1" applyBorder="1" applyAlignment="1" applyProtection="1">
      <alignment horizontal="right" vertical="center" indent="1"/>
    </xf>
    <xf numFmtId="3" fontId="24" fillId="0" borderId="6" xfId="0" applyNumberFormat="1" applyFont="1" applyBorder="1" applyAlignment="1" applyProtection="1">
      <alignment horizontal="right" vertical="center" indent="1"/>
    </xf>
    <xf numFmtId="0" fontId="10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right" vertical="center"/>
    </xf>
    <xf numFmtId="0" fontId="34" fillId="0" borderId="7" xfId="0" applyFont="1" applyBorder="1" applyAlignment="1" applyProtection="1">
      <alignment horizontal="center" vertical="center" wrapText="1"/>
    </xf>
    <xf numFmtId="3" fontId="24" fillId="2" borderId="5" xfId="0" applyNumberFormat="1" applyFont="1" applyFill="1" applyBorder="1" applyAlignment="1" applyProtection="1">
      <alignment horizontal="right" vertical="center" indent="1"/>
      <protection locked="0"/>
    </xf>
    <xf numFmtId="3" fontId="24" fillId="2" borderId="6" xfId="0" applyNumberFormat="1" applyFont="1" applyFill="1" applyBorder="1" applyAlignment="1" applyProtection="1">
      <alignment horizontal="right" vertical="center" indent="1"/>
      <protection locked="0"/>
    </xf>
    <xf numFmtId="0" fontId="41" fillId="0" borderId="0" xfId="0" applyFont="1" applyBorder="1" applyAlignment="1" applyProtection="1">
      <alignment horizontal="center" vertical="center"/>
    </xf>
    <xf numFmtId="0" fontId="41" fillId="0" borderId="15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/>
    </xf>
    <xf numFmtId="3" fontId="24" fillId="0" borderId="11" xfId="0" applyNumberFormat="1" applyFont="1" applyBorder="1" applyAlignment="1" applyProtection="1">
      <alignment horizontal="right" vertical="center" wrapText="1" indent="1"/>
    </xf>
    <xf numFmtId="0" fontId="35" fillId="0" borderId="5" xfId="0" quotePrefix="1" applyFont="1" applyBorder="1" applyAlignment="1" applyProtection="1">
      <alignment horizontal="center" vertical="center" wrapText="1"/>
    </xf>
    <xf numFmtId="0" fontId="35" fillId="0" borderId="7" xfId="0" applyFont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center" vertical="top"/>
    </xf>
    <xf numFmtId="0" fontId="23" fillId="0" borderId="0" xfId="0" applyFont="1" applyAlignment="1" applyProtection="1">
      <alignment horizontal="justify" vertical="center"/>
    </xf>
    <xf numFmtId="0" fontId="23" fillId="0" borderId="0" xfId="0" applyFont="1" applyAlignment="1" applyProtection="1">
      <alignment horizontal="left" vertical="center"/>
    </xf>
    <xf numFmtId="3" fontId="23" fillId="2" borderId="5" xfId="0" applyNumberFormat="1" applyFont="1" applyFill="1" applyBorder="1" applyAlignment="1" applyProtection="1">
      <alignment horizontal="right" vertical="center" indent="1"/>
      <protection locked="0"/>
    </xf>
    <xf numFmtId="3" fontId="23" fillId="2" borderId="6" xfId="0" applyNumberFormat="1" applyFont="1" applyFill="1" applyBorder="1" applyAlignment="1" applyProtection="1">
      <alignment horizontal="right" vertical="center" indent="1"/>
      <protection locked="0"/>
    </xf>
    <xf numFmtId="3" fontId="23" fillId="2" borderId="7" xfId="0" applyNumberFormat="1" applyFont="1" applyFill="1" applyBorder="1" applyAlignment="1" applyProtection="1">
      <alignment horizontal="right" vertical="center" indent="1"/>
      <protection locked="0"/>
    </xf>
    <xf numFmtId="0" fontId="39" fillId="0" borderId="0" xfId="0" applyFont="1" applyAlignment="1" applyProtection="1">
      <alignment horizontal="center" vertical="center"/>
    </xf>
    <xf numFmtId="0" fontId="54" fillId="3" borderId="12" xfId="0" applyFont="1" applyFill="1" applyBorder="1" applyAlignment="1" applyProtection="1">
      <alignment horizontal="center" vertical="center" wrapText="1"/>
    </xf>
    <xf numFmtId="0" fontId="54" fillId="3" borderId="13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wrapText="1"/>
    </xf>
    <xf numFmtId="0" fontId="54" fillId="3" borderId="26" xfId="0" applyFont="1" applyFill="1" applyBorder="1" applyAlignment="1" applyProtection="1">
      <alignment horizontal="center" vertical="center" wrapText="1"/>
    </xf>
    <xf numFmtId="0" fontId="54" fillId="3" borderId="15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wrapText="1"/>
    </xf>
    <xf numFmtId="0" fontId="21" fillId="0" borderId="0" xfId="0" applyFont="1" applyAlignment="1" applyProtection="1">
      <alignment horizontal="center"/>
    </xf>
    <xf numFmtId="0" fontId="0" fillId="0" borderId="0" xfId="0" applyAlignment="1" applyProtection="1"/>
    <xf numFmtId="0" fontId="33" fillId="0" borderId="0" xfId="0" applyFont="1" applyFill="1" applyAlignment="1" applyProtection="1">
      <alignment horizontal="left" vertical="center"/>
    </xf>
    <xf numFmtId="0" fontId="33" fillId="0" borderId="1" xfId="0" applyFont="1" applyFill="1" applyBorder="1" applyAlignment="1" applyProtection="1">
      <alignment horizontal="left" vertical="center"/>
    </xf>
    <xf numFmtId="0" fontId="34" fillId="0" borderId="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35" fillId="0" borderId="5" xfId="0" quotePrefix="1" applyFont="1" applyFill="1" applyBorder="1" applyAlignment="1" applyProtection="1">
      <alignment horizontal="center" vertical="center" wrapText="1"/>
    </xf>
    <xf numFmtId="0" fontId="35" fillId="0" borderId="7" xfId="0" applyFont="1" applyFill="1" applyBorder="1" applyAlignment="1" applyProtection="1">
      <alignment horizontal="center" vertical="center"/>
    </xf>
    <xf numFmtId="0" fontId="34" fillId="0" borderId="7" xfId="0" applyFont="1" applyFill="1" applyBorder="1" applyAlignment="1" applyProtection="1">
      <alignment horizontal="center" vertical="center"/>
    </xf>
    <xf numFmtId="4" fontId="18" fillId="0" borderId="5" xfId="0" applyNumberFormat="1" applyFont="1" applyFill="1" applyBorder="1" applyAlignment="1" applyProtection="1">
      <alignment horizontal="right" vertical="center" wrapText="1" indent="1"/>
    </xf>
    <xf numFmtId="4" fontId="18" fillId="0" borderId="6" xfId="0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Fill="1" applyAlignment="1" applyProtection="1">
      <alignment horizontal="right" vertical="center"/>
    </xf>
    <xf numFmtId="0" fontId="36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32" fillId="0" borderId="4" xfId="0" applyFont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3" fontId="24" fillId="0" borderId="0" xfId="0" applyNumberFormat="1" applyFont="1" applyFill="1" applyAlignment="1" applyProtection="1">
      <alignment horizontal="right" vertical="center" indent="1"/>
    </xf>
    <xf numFmtId="0" fontId="14" fillId="0" borderId="4" xfId="0" applyFont="1" applyBorder="1" applyAlignment="1" applyProtection="1">
      <alignment horizontal="right" vertical="center" wrapText="1"/>
    </xf>
    <xf numFmtId="3" fontId="26" fillId="0" borderId="23" xfId="0" applyNumberFormat="1" applyFont="1" applyBorder="1" applyAlignment="1" applyProtection="1">
      <alignment horizontal="right" vertical="center" wrapText="1" indent="1"/>
    </xf>
    <xf numFmtId="3" fontId="26" fillId="0" borderId="24" xfId="0" applyNumberFormat="1" applyFont="1" applyBorder="1" applyAlignment="1" applyProtection="1">
      <alignment horizontal="right" vertical="center" wrapText="1" indent="1"/>
    </xf>
    <xf numFmtId="3" fontId="26" fillId="0" borderId="25" xfId="0" applyNumberFormat="1" applyFont="1" applyBorder="1" applyAlignment="1" applyProtection="1">
      <alignment horizontal="right" vertical="center" wrapText="1" indent="1"/>
    </xf>
    <xf numFmtId="0" fontId="23" fillId="0" borderId="8" xfId="0" applyFont="1" applyBorder="1" applyAlignment="1" applyProtection="1">
      <alignment horizontal="right" vertical="center"/>
    </xf>
    <xf numFmtId="0" fontId="23" fillId="0" borderId="4" xfId="0" applyFont="1" applyBorder="1" applyAlignment="1" applyProtection="1">
      <alignment horizontal="right" vertical="center"/>
    </xf>
    <xf numFmtId="0" fontId="23" fillId="0" borderId="9" xfId="0" applyFont="1" applyBorder="1" applyAlignment="1" applyProtection="1">
      <alignment horizontal="right" vertical="center"/>
    </xf>
    <xf numFmtId="3" fontId="23" fillId="0" borderId="2" xfId="0" applyNumberFormat="1" applyFont="1" applyBorder="1" applyAlignment="1" applyProtection="1">
      <alignment horizontal="right" vertical="center" indent="1"/>
    </xf>
    <xf numFmtId="3" fontId="23" fillId="0" borderId="11" xfId="0" applyNumberFormat="1" applyFont="1" applyBorder="1" applyAlignment="1" applyProtection="1">
      <alignment horizontal="right" vertical="center" indent="1"/>
    </xf>
    <xf numFmtId="0" fontId="26" fillId="0" borderId="5" xfId="0" quotePrefix="1" applyFont="1" applyBorder="1" applyAlignment="1" applyProtection="1">
      <alignment horizontal="center" vertical="center" wrapText="1"/>
    </xf>
    <xf numFmtId="0" fontId="26" fillId="0" borderId="6" xfId="0" quotePrefix="1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center" vertical="center" wrapText="1"/>
    </xf>
    <xf numFmtId="0" fontId="26" fillId="0" borderId="7" xfId="0" applyFont="1" applyBorder="1" applyAlignment="1" applyProtection="1">
      <alignment horizontal="center" vertical="center" wrapText="1"/>
    </xf>
    <xf numFmtId="3" fontId="23" fillId="0" borderId="5" xfId="0" applyNumberFormat="1" applyFont="1" applyBorder="1" applyAlignment="1" applyProtection="1">
      <alignment horizontal="right" vertical="center" indent="1"/>
    </xf>
    <xf numFmtId="3" fontId="23" fillId="0" borderId="6" xfId="0" applyNumberFormat="1" applyFont="1" applyBorder="1" applyAlignment="1" applyProtection="1">
      <alignment horizontal="right" vertical="center" indent="1"/>
    </xf>
    <xf numFmtId="0" fontId="30" fillId="0" borderId="5" xfId="0" quotePrefix="1" applyFont="1" applyBorder="1" applyAlignment="1" applyProtection="1">
      <alignment horizontal="center" vertical="center"/>
    </xf>
    <xf numFmtId="0" fontId="30" fillId="0" borderId="6" xfId="0" quotePrefix="1" applyFont="1" applyBorder="1" applyAlignment="1" applyProtection="1">
      <alignment horizontal="center" vertical="center"/>
    </xf>
    <xf numFmtId="0" fontId="30" fillId="0" borderId="7" xfId="0" quotePrefix="1" applyFont="1" applyBorder="1" applyAlignment="1" applyProtection="1">
      <alignment horizontal="center" vertical="center"/>
    </xf>
    <xf numFmtId="0" fontId="26" fillId="0" borderId="5" xfId="0" quotePrefix="1" applyFont="1" applyBorder="1" applyAlignment="1" applyProtection="1">
      <alignment horizontal="left" vertical="center" wrapText="1" indent="2"/>
    </xf>
    <xf numFmtId="0" fontId="26" fillId="0" borderId="6" xfId="0" applyFont="1" applyBorder="1" applyAlignment="1" applyProtection="1">
      <alignment horizontal="left" vertical="center" wrapText="1" indent="2"/>
    </xf>
    <xf numFmtId="3" fontId="26" fillId="0" borderId="2" xfId="0" applyNumberFormat="1" applyFont="1" applyBorder="1" applyAlignment="1" applyProtection="1">
      <alignment horizontal="right" vertical="center" wrapText="1" indent="1"/>
    </xf>
    <xf numFmtId="3" fontId="26" fillId="0" borderId="11" xfId="0" applyNumberFormat="1" applyFont="1" applyBorder="1" applyAlignment="1" applyProtection="1">
      <alignment horizontal="right" vertical="center" wrapText="1" indent="1"/>
    </xf>
    <xf numFmtId="0" fontId="23" fillId="0" borderId="19" xfId="0" applyFont="1" applyBorder="1" applyAlignment="1" applyProtection="1">
      <alignment horizontal="center" vertical="center"/>
    </xf>
    <xf numFmtId="3" fontId="26" fillId="0" borderId="20" xfId="0" applyNumberFormat="1" applyFont="1" applyBorder="1" applyAlignment="1" applyProtection="1">
      <alignment horizontal="right" vertical="center" wrapText="1" indent="1"/>
    </xf>
    <xf numFmtId="3" fontId="26" fillId="0" borderId="21" xfId="0" applyNumberFormat="1" applyFont="1" applyBorder="1" applyAlignment="1" applyProtection="1">
      <alignment horizontal="right" vertical="center" wrapText="1" indent="1"/>
    </xf>
    <xf numFmtId="3" fontId="23" fillId="0" borderId="20" xfId="0" applyNumberFormat="1" applyFont="1" applyBorder="1" applyAlignment="1" applyProtection="1">
      <alignment horizontal="right" vertical="center" indent="1"/>
    </xf>
    <xf numFmtId="3" fontId="23" fillId="0" borderId="21" xfId="0" applyNumberFormat="1" applyFont="1" applyBorder="1" applyAlignment="1" applyProtection="1">
      <alignment horizontal="right" vertical="center" indent="1"/>
    </xf>
    <xf numFmtId="0" fontId="0" fillId="0" borderId="0" xfId="0" applyAlignment="1" applyProtection="1">
      <alignment horizontal="left" vertical="center" wrapText="1"/>
    </xf>
    <xf numFmtId="0" fontId="26" fillId="0" borderId="5" xfId="0" applyFont="1" applyBorder="1" applyAlignment="1" applyProtection="1">
      <alignment horizontal="left" vertical="center" wrapText="1"/>
    </xf>
    <xf numFmtId="0" fontId="26" fillId="0" borderId="6" xfId="0" applyFont="1" applyBorder="1" applyAlignment="1" applyProtection="1">
      <alignment horizontal="left" vertical="center" wrapText="1"/>
    </xf>
    <xf numFmtId="49" fontId="28" fillId="0" borderId="6" xfId="0" quotePrefix="1" applyNumberFormat="1" applyFont="1" applyBorder="1" applyAlignment="1" applyProtection="1">
      <alignment horizontal="center" vertical="center" wrapText="1"/>
    </xf>
    <xf numFmtId="49" fontId="28" fillId="0" borderId="7" xfId="0" applyNumberFormat="1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center" vertical="center" wrapText="1"/>
    </xf>
    <xf numFmtId="0" fontId="23" fillId="0" borderId="5" xfId="0" quotePrefix="1" applyFont="1" applyBorder="1" applyAlignment="1" applyProtection="1">
      <alignment horizontal="center" vertical="center"/>
    </xf>
    <xf numFmtId="0" fontId="23" fillId="0" borderId="6" xfId="0" quotePrefix="1" applyFont="1" applyBorder="1" applyAlignment="1" applyProtection="1">
      <alignment horizontal="center" vertical="center"/>
    </xf>
    <xf numFmtId="0" fontId="23" fillId="0" borderId="7" xfId="0" quotePrefix="1" applyFont="1" applyBorder="1" applyAlignment="1" applyProtection="1">
      <alignment horizontal="center" vertical="center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6" xfId="0" applyNumberFormat="1" applyFont="1" applyBorder="1" applyAlignment="1" applyProtection="1">
      <alignment horizontal="right" vertical="center" wrapText="1" indent="1"/>
    </xf>
    <xf numFmtId="0" fontId="2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/>
    </xf>
    <xf numFmtId="0" fontId="26" fillId="0" borderId="19" xfId="0" applyFont="1" applyBorder="1" applyAlignment="1" applyProtection="1">
      <alignment horizontal="left" vertical="center" wrapText="1" indent="1"/>
    </xf>
    <xf numFmtId="3" fontId="14" fillId="0" borderId="20" xfId="0" applyNumberFormat="1" applyFont="1" applyBorder="1" applyAlignment="1" applyProtection="1">
      <alignment horizontal="right" vertical="center" wrapText="1" indent="1"/>
    </xf>
    <xf numFmtId="3" fontId="14" fillId="0" borderId="21" xfId="0" applyNumberFormat="1" applyFont="1" applyBorder="1" applyAlignment="1" applyProtection="1">
      <alignment horizontal="right" vertical="center" wrapText="1" indent="1"/>
    </xf>
    <xf numFmtId="0" fontId="14" fillId="0" borderId="9" xfId="0" applyFont="1" applyBorder="1" applyAlignment="1" applyProtection="1">
      <alignment horizontal="right" vertical="center" wrapText="1"/>
    </xf>
    <xf numFmtId="3" fontId="14" fillId="0" borderId="2" xfId="0" applyNumberFormat="1" applyFont="1" applyBorder="1" applyAlignment="1" applyProtection="1">
      <alignment horizontal="right" vertical="center" wrapText="1" indent="1"/>
    </xf>
    <xf numFmtId="3" fontId="14" fillId="0" borderId="11" xfId="0" applyNumberFormat="1" applyFont="1" applyBorder="1" applyAlignment="1" applyProtection="1">
      <alignment horizontal="right" vertical="center" wrapText="1" indent="1"/>
    </xf>
    <xf numFmtId="0" fontId="23" fillId="0" borderId="8" xfId="0" applyFont="1" applyBorder="1" applyAlignment="1" applyProtection="1">
      <alignment horizontal="right" vertical="center" wrapText="1"/>
    </xf>
    <xf numFmtId="3" fontId="14" fillId="0" borderId="23" xfId="0" applyNumberFormat="1" applyFont="1" applyBorder="1" applyAlignment="1" applyProtection="1">
      <alignment horizontal="right" vertical="center" wrapText="1" indent="1"/>
    </xf>
    <xf numFmtId="3" fontId="14" fillId="0" borderId="24" xfId="0" applyNumberFormat="1" applyFont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horizontal="right" vertical="center"/>
    </xf>
    <xf numFmtId="0" fontId="24" fillId="0" borderId="7" xfId="0" applyFont="1" applyBorder="1" applyAlignment="1" applyProtection="1">
      <alignment horizontal="right" vertical="center"/>
    </xf>
    <xf numFmtId="0" fontId="0" fillId="0" borderId="6" xfId="0" applyBorder="1" applyAlignment="1" applyProtection="1">
      <alignment vertical="center"/>
    </xf>
    <xf numFmtId="3" fontId="14" fillId="0" borderId="5" xfId="0" applyNumberFormat="1" applyFont="1" applyFill="1" applyBorder="1" applyAlignment="1" applyProtection="1">
      <alignment horizontal="right" vertical="center" wrapText="1" indent="1"/>
    </xf>
    <xf numFmtId="3" fontId="14" fillId="0" borderId="6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23" fillId="0" borderId="0" xfId="0" quotePrefix="1" applyFont="1" applyAlignment="1" applyProtection="1">
      <alignment horizontal="left" vertical="center"/>
    </xf>
    <xf numFmtId="0" fontId="24" fillId="0" borderId="1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53" fillId="0" borderId="0" xfId="0" applyFont="1" applyAlignment="1" applyProtection="1">
      <alignment horizontal="center" vertical="center" wrapText="1"/>
    </xf>
    <xf numFmtId="0" fontId="53" fillId="0" borderId="1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/>
    </xf>
    <xf numFmtId="0" fontId="53" fillId="0" borderId="0" xfId="0" applyFont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16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52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43" fillId="0" borderId="0" xfId="0" applyFont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55</xdr:row>
      <xdr:rowOff>9525</xdr:rowOff>
    </xdr:from>
    <xdr:to>
      <xdr:col>31</xdr:col>
      <xdr:colOff>225425</xdr:colOff>
      <xdr:row>58</xdr:row>
      <xdr:rowOff>136525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163300"/>
          <a:ext cx="748347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196</xdr:row>
      <xdr:rowOff>151520</xdr:rowOff>
    </xdr:from>
    <xdr:to>
      <xdr:col>32</xdr:col>
      <xdr:colOff>15875</xdr:colOff>
      <xdr:row>200</xdr:row>
      <xdr:rowOff>165148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4823770"/>
          <a:ext cx="7835167" cy="874395"/>
        </a:xfrm>
        <a:prstGeom prst="rect">
          <a:avLst/>
        </a:prstGeom>
      </xdr:spPr>
    </xdr:pic>
    <xdr:clientData/>
  </xdr:twoCellAnchor>
  <xdr:twoCellAnchor editAs="oneCell">
    <xdr:from>
      <xdr:col>12</xdr:col>
      <xdr:colOff>205148</xdr:colOff>
      <xdr:row>0</xdr:row>
      <xdr:rowOff>0</xdr:rowOff>
    </xdr:from>
    <xdr:to>
      <xdr:col>20</xdr:col>
      <xdr:colOff>163459</xdr:colOff>
      <xdr:row>4</xdr:row>
      <xdr:rowOff>138000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6610" y="0"/>
          <a:ext cx="1892618" cy="90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168</xdr:row>
          <xdr:rowOff>219075</xdr:rowOff>
        </xdr:from>
        <xdr:to>
          <xdr:col>5</xdr:col>
          <xdr:colOff>0</xdr:colOff>
          <xdr:row>169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170</xdr:row>
          <xdr:rowOff>200025</xdr:rowOff>
        </xdr:from>
        <xdr:to>
          <xdr:col>5</xdr:col>
          <xdr:colOff>28575</xdr:colOff>
          <xdr:row>172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f.charron@foph.fr" TargetMode="External"/><Relationship Id="rId1" Type="http://schemas.openxmlformats.org/officeDocument/2006/relationships/hyperlink" Target="mailto:jf.charron@foph.fr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C7DC-68C9-4A5E-9B27-D79BA051B4ED}">
  <dimension ref="A1:AI201"/>
  <sheetViews>
    <sheetView showGridLines="0" showRowColHeaders="0" tabSelected="1" zoomScale="130" zoomScaleNormal="130" workbookViewId="0">
      <selection activeCell="E14" sqref="E14:AC14"/>
    </sheetView>
  </sheetViews>
  <sheetFormatPr baseColWidth="10" defaultColWidth="0" defaultRowHeight="15" zeroHeight="1" x14ac:dyDescent="0.25"/>
  <cols>
    <col min="1" max="33" width="3.5703125" customWidth="1"/>
    <col min="34" max="34" width="1.85546875" customWidth="1"/>
    <col min="35" max="35" width="0" hidden="1" customWidth="1"/>
    <col min="36" max="16384" width="11.42578125" hidden="1"/>
  </cols>
  <sheetData>
    <row r="1" spans="1:3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3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64" t="s">
        <v>0</v>
      </c>
      <c r="V7" s="265"/>
      <c r="W7" s="266"/>
      <c r="X7" s="267"/>
      <c r="Y7" s="266"/>
      <c r="Z7" s="267"/>
      <c r="AA7" s="266"/>
      <c r="AB7" s="267"/>
      <c r="AC7" s="266"/>
      <c r="AD7" s="267"/>
      <c r="AE7" s="266"/>
      <c r="AF7" s="267"/>
      <c r="AG7" s="2"/>
      <c r="AH7" s="2"/>
    </row>
    <row r="8" spans="1:3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49" t="s">
        <v>1</v>
      </c>
      <c r="X8" s="249"/>
      <c r="Y8" s="249"/>
      <c r="Z8" s="249"/>
      <c r="AA8" s="249"/>
      <c r="AB8" s="249"/>
      <c r="AC8" s="249"/>
      <c r="AD8" s="249"/>
      <c r="AE8" s="249"/>
      <c r="AF8" s="249"/>
      <c r="AG8" s="2"/>
      <c r="AH8" s="2"/>
    </row>
    <row r="9" spans="1:3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8.75" x14ac:dyDescent="0.3">
      <c r="A11" s="2"/>
      <c r="B11" s="2"/>
      <c r="C11" s="2"/>
      <c r="D11" s="2"/>
      <c r="E11" s="3" t="s">
        <v>84</v>
      </c>
      <c r="F11" s="4"/>
      <c r="G11" s="4"/>
      <c r="H11" s="4"/>
      <c r="I11" s="4"/>
      <c r="J11" s="4"/>
      <c r="K11" s="4"/>
      <c r="L11" s="4"/>
      <c r="M11" s="3"/>
      <c r="N11" s="5"/>
      <c r="O11" s="5"/>
      <c r="P11" s="5"/>
      <c r="Q11" s="5"/>
      <c r="R11" s="5"/>
      <c r="S11" s="5"/>
      <c r="T11" s="5"/>
      <c r="U11" s="4"/>
      <c r="V11" s="4"/>
      <c r="W11" s="4"/>
      <c r="X11" s="4"/>
      <c r="Y11" s="4"/>
      <c r="Z11" s="4"/>
      <c r="AA11" s="4"/>
      <c r="AB11" s="4"/>
      <c r="AC11" s="4"/>
      <c r="AD11" s="2"/>
      <c r="AE11" s="2"/>
      <c r="AF11" s="2"/>
      <c r="AG11" s="2"/>
      <c r="AH11" s="2"/>
    </row>
    <row r="12" spans="1:3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1.75" x14ac:dyDescent="0.25">
      <c r="A14" s="2"/>
      <c r="B14" s="2"/>
      <c r="C14" s="2"/>
      <c r="D14" s="2"/>
      <c r="E14" s="250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2"/>
      <c r="AD14" s="2"/>
      <c r="AE14" s="2"/>
      <c r="AF14" s="2"/>
      <c r="AG14" s="2"/>
      <c r="AH14" s="2"/>
    </row>
    <row r="15" spans="1:3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x14ac:dyDescent="0.25">
      <c r="A16" s="2"/>
      <c r="B16" s="2"/>
      <c r="C16" s="253" t="s">
        <v>2</v>
      </c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"/>
      <c r="AG16" s="2"/>
      <c r="AH16" s="2"/>
    </row>
    <row r="17" spans="1:3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5">
      <c r="A19" s="2"/>
      <c r="B19" s="2"/>
      <c r="C19" s="2"/>
      <c r="D19" s="2"/>
      <c r="E19" s="254" t="s">
        <v>111</v>
      </c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6"/>
      <c r="AD19" s="2"/>
      <c r="AE19" s="2"/>
      <c r="AF19" s="2"/>
      <c r="AG19" s="2"/>
      <c r="AH19" s="2"/>
    </row>
    <row r="20" spans="1:34" x14ac:dyDescent="0.25">
      <c r="A20" s="2"/>
      <c r="B20" s="2"/>
      <c r="C20" s="2"/>
      <c r="D20" s="2"/>
      <c r="E20" s="257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9"/>
      <c r="AD20" s="2"/>
      <c r="AE20" s="2"/>
      <c r="AF20" s="2"/>
      <c r="AG20" s="2"/>
      <c r="AH20" s="2"/>
    </row>
    <row r="21" spans="1:34" x14ac:dyDescent="0.25">
      <c r="A21" s="2"/>
      <c r="B21" s="2"/>
      <c r="C21" s="2"/>
      <c r="D21" s="2"/>
      <c r="E21" s="257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9"/>
      <c r="AD21" s="2"/>
      <c r="AE21" s="2"/>
      <c r="AF21" s="2"/>
      <c r="AG21" s="2"/>
      <c r="AH21" s="2"/>
    </row>
    <row r="22" spans="1:34" x14ac:dyDescent="0.25">
      <c r="A22" s="2"/>
      <c r="B22" s="2"/>
      <c r="C22" s="2"/>
      <c r="D22" s="2"/>
      <c r="E22" s="257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9"/>
      <c r="AD22" s="2"/>
      <c r="AE22" s="2"/>
      <c r="AF22" s="2"/>
      <c r="AG22" s="2"/>
      <c r="AH22" s="2"/>
    </row>
    <row r="23" spans="1:34" x14ac:dyDescent="0.25">
      <c r="A23" s="2"/>
      <c r="B23" s="2"/>
      <c r="C23" s="2"/>
      <c r="D23" s="2"/>
      <c r="E23" s="257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9"/>
      <c r="AD23" s="2"/>
      <c r="AE23" s="2"/>
      <c r="AF23" s="2"/>
      <c r="AG23" s="2"/>
      <c r="AH23" s="2"/>
    </row>
    <row r="24" spans="1:34" x14ac:dyDescent="0.25">
      <c r="A24" s="2"/>
      <c r="B24" s="2"/>
      <c r="C24" s="2"/>
      <c r="D24" s="2"/>
      <c r="E24" s="257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9"/>
      <c r="AD24" s="2"/>
      <c r="AE24" s="2"/>
      <c r="AF24" s="2"/>
      <c r="AG24" s="2"/>
      <c r="AH24" s="2"/>
    </row>
    <row r="25" spans="1:34" x14ac:dyDescent="0.25">
      <c r="A25" s="2"/>
      <c r="B25" s="2"/>
      <c r="C25" s="2"/>
      <c r="D25" s="2"/>
      <c r="E25" s="257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9"/>
      <c r="AD25" s="2"/>
      <c r="AE25" s="2"/>
      <c r="AF25" s="2"/>
      <c r="AG25" s="2"/>
      <c r="AH25" s="2"/>
    </row>
    <row r="26" spans="1:34" x14ac:dyDescent="0.25">
      <c r="A26" s="2"/>
      <c r="B26" s="2"/>
      <c r="C26" s="2"/>
      <c r="D26" s="2"/>
      <c r="E26" s="257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9"/>
      <c r="AD26" s="2"/>
      <c r="AE26" s="2"/>
      <c r="AF26" s="2"/>
      <c r="AG26" s="2"/>
      <c r="AH26" s="2"/>
    </row>
    <row r="27" spans="1:34" x14ac:dyDescent="0.25">
      <c r="A27" s="2"/>
      <c r="B27" s="2"/>
      <c r="C27" s="2"/>
      <c r="D27" s="2"/>
      <c r="E27" s="257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9"/>
      <c r="AD27" s="2"/>
      <c r="AE27" s="2"/>
      <c r="AF27" s="2"/>
      <c r="AG27" s="2"/>
      <c r="AH27" s="2"/>
    </row>
    <row r="28" spans="1:34" x14ac:dyDescent="0.25">
      <c r="A28" s="2"/>
      <c r="B28" s="2"/>
      <c r="C28" s="2"/>
      <c r="D28" s="2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9"/>
      <c r="AD28" s="2"/>
      <c r="AE28" s="2"/>
      <c r="AF28" s="2"/>
      <c r="AG28" s="2"/>
      <c r="AH28" s="2"/>
    </row>
    <row r="29" spans="1:34" x14ac:dyDescent="0.25">
      <c r="A29" s="2"/>
      <c r="B29" s="2"/>
      <c r="C29" s="2"/>
      <c r="D29" s="2"/>
      <c r="E29" s="260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2"/>
      <c r="AD29" s="2"/>
      <c r="AE29" s="2"/>
      <c r="AF29" s="2"/>
      <c r="AG29" s="2"/>
      <c r="AH29" s="2"/>
    </row>
    <row r="30" spans="1:3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9.5" customHeight="1" x14ac:dyDescent="0.25">
      <c r="A33" s="2"/>
      <c r="B33" s="2"/>
      <c r="C33" s="2"/>
      <c r="D33" s="263" t="s">
        <v>3</v>
      </c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"/>
      <c r="AF33" s="2"/>
      <c r="AG33" s="2"/>
      <c r="AH33" s="2"/>
    </row>
    <row r="34" spans="1:34" ht="21.75" x14ac:dyDescent="0.25">
      <c r="A34" s="2"/>
      <c r="B34" s="2"/>
      <c r="C34" s="2"/>
      <c r="D34" s="240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2"/>
      <c r="AE34" s="2"/>
      <c r="AF34" s="2"/>
      <c r="AG34" s="2"/>
      <c r="AH34" s="2"/>
    </row>
    <row r="35" spans="1:34" ht="15.75" x14ac:dyDescent="0.25">
      <c r="A35" s="2"/>
      <c r="B35" s="2"/>
      <c r="C35" s="2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2"/>
      <c r="AF35" s="2"/>
      <c r="AG35" s="2"/>
      <c r="AH35" s="2"/>
    </row>
    <row r="36" spans="1:34" ht="21.75" x14ac:dyDescent="0.25">
      <c r="A36" s="2"/>
      <c r="B36" s="2"/>
      <c r="C36" s="2"/>
      <c r="D36" s="232" t="s">
        <v>4</v>
      </c>
      <c r="E36" s="232"/>
      <c r="F36" s="232"/>
      <c r="G36" s="233"/>
      <c r="H36" s="243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5"/>
      <c r="AE36" s="2"/>
      <c r="AF36" s="2"/>
      <c r="AG36" s="2"/>
      <c r="AH36" s="2"/>
    </row>
    <row r="37" spans="1:34" ht="19.5" x14ac:dyDescent="0.25">
      <c r="A37" s="2"/>
      <c r="B37" s="2"/>
      <c r="C37" s="2"/>
      <c r="D37" s="7"/>
      <c r="E37" s="7"/>
      <c r="F37" s="7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2"/>
      <c r="AF37" s="2"/>
      <c r="AG37" s="2"/>
      <c r="AH37" s="2"/>
    </row>
    <row r="38" spans="1:34" ht="21.75" customHeight="1" x14ac:dyDescent="0.25">
      <c r="A38" s="2"/>
      <c r="B38" s="2"/>
      <c r="C38" s="2"/>
      <c r="D38" s="232" t="s">
        <v>5</v>
      </c>
      <c r="E38" s="232"/>
      <c r="F38" s="232"/>
      <c r="G38" s="233"/>
      <c r="H38" s="246"/>
      <c r="I38" s="247"/>
      <c r="J38" s="247"/>
      <c r="K38" s="247"/>
      <c r="L38" s="247"/>
      <c r="M38" s="247"/>
      <c r="N38" s="247"/>
      <c r="O38" s="247"/>
      <c r="P38" s="247"/>
      <c r="Q38" s="248"/>
      <c r="R38" s="8"/>
      <c r="S38" s="8"/>
      <c r="T38" s="8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9.5" x14ac:dyDescent="0.25">
      <c r="A39" s="2"/>
      <c r="B39" s="2"/>
      <c r="C39" s="2"/>
      <c r="D39" s="7"/>
      <c r="E39" s="7"/>
      <c r="F39" s="7"/>
      <c r="G39" s="7"/>
      <c r="H39" s="9"/>
      <c r="I39" s="9"/>
      <c r="J39" s="9"/>
      <c r="K39" s="9"/>
      <c r="L39" s="9"/>
      <c r="M39" s="9"/>
      <c r="N39" s="9"/>
      <c r="O39" s="9"/>
      <c r="P39" s="9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2"/>
      <c r="AF39" s="2"/>
      <c r="AG39" s="2"/>
      <c r="AH39" s="2"/>
    </row>
    <row r="40" spans="1:34" ht="21.75" customHeight="1" x14ac:dyDescent="0.25">
      <c r="A40" s="2"/>
      <c r="B40" s="2"/>
      <c r="C40" s="2"/>
      <c r="D40" s="232" t="s">
        <v>6</v>
      </c>
      <c r="E40" s="232"/>
      <c r="F40" s="232"/>
      <c r="G40" s="233"/>
      <c r="H40" s="234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6"/>
      <c r="AE40" s="2"/>
      <c r="AF40" s="2"/>
      <c r="AG40" s="2"/>
      <c r="AH40" s="2"/>
    </row>
    <row r="41" spans="1:34" ht="19.5" x14ac:dyDescent="0.25">
      <c r="A41" s="2"/>
      <c r="B41" s="2"/>
      <c r="C41" s="2"/>
      <c r="D41" s="2"/>
      <c r="E41" s="2"/>
      <c r="F41" s="2"/>
      <c r="G41" s="2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9.5" x14ac:dyDescent="0.25">
      <c r="A42" s="2"/>
      <c r="B42" s="2"/>
      <c r="C42" s="2"/>
      <c r="D42" s="2"/>
      <c r="E42" s="2"/>
      <c r="F42" s="2"/>
      <c r="G42" s="2"/>
      <c r="H42" s="1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7.25" x14ac:dyDescent="0.25">
      <c r="A43" s="2"/>
      <c r="B43" s="2"/>
      <c r="C43" s="2"/>
      <c r="D43" s="2"/>
      <c r="E43" s="11" t="s">
        <v>7</v>
      </c>
      <c r="F43" s="12" t="s">
        <v>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5.75" x14ac:dyDescent="0.25">
      <c r="A44" s="2"/>
      <c r="B44" s="2"/>
      <c r="C44" s="2"/>
      <c r="D44" s="2"/>
      <c r="E44" s="2"/>
      <c r="F44" s="2"/>
      <c r="G44" s="2"/>
      <c r="H44" s="13" t="s">
        <v>9</v>
      </c>
      <c r="I44" s="2"/>
      <c r="J44" s="2"/>
      <c r="K44" s="2"/>
      <c r="L44" s="2"/>
      <c r="M44" s="2"/>
      <c r="N44" s="2"/>
      <c r="O44" s="14" t="s">
        <v>10</v>
      </c>
      <c r="P44" s="2"/>
      <c r="Q44" s="2"/>
      <c r="R44" s="2"/>
      <c r="S44" s="2"/>
      <c r="T44" s="2"/>
      <c r="U44" s="2"/>
      <c r="V44" s="14" t="s">
        <v>11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9.5" x14ac:dyDescent="0.25">
      <c r="A45" s="2"/>
      <c r="B45" s="2"/>
      <c r="C45" s="2"/>
      <c r="D45" s="2"/>
      <c r="E45" s="2"/>
      <c r="F45" s="2"/>
      <c r="G45" s="2"/>
      <c r="H45" s="1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5">
      <c r="A46" s="237" t="s">
        <v>112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"/>
    </row>
    <row r="47" spans="1:34" x14ac:dyDescent="0.25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"/>
    </row>
    <row r="48" spans="1:34" ht="17.25" x14ac:dyDescent="0.25">
      <c r="A48" s="2"/>
      <c r="B48" s="2"/>
      <c r="C48" s="2"/>
      <c r="D48" s="2"/>
      <c r="E48" s="2"/>
      <c r="F48" s="2"/>
      <c r="G48" s="2"/>
      <c r="H48" s="1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5.75" x14ac:dyDescent="0.25">
      <c r="A49" s="2"/>
      <c r="B49" s="2"/>
      <c r="C49" s="2"/>
      <c r="D49" s="239" t="s">
        <v>12</v>
      </c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"/>
      <c r="AF49" s="2"/>
      <c r="AG49" s="2"/>
      <c r="AH49" s="2"/>
    </row>
    <row r="50" spans="1:34" ht="15.75" x14ac:dyDescent="0.25">
      <c r="A50" s="2"/>
      <c r="B50" s="2"/>
      <c r="C50" s="2"/>
      <c r="D50" s="239" t="s">
        <v>13</v>
      </c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"/>
      <c r="AF50" s="2"/>
      <c r="AG50" s="2"/>
      <c r="AH50" s="2"/>
    </row>
    <row r="51" spans="1:34" ht="17.25" x14ac:dyDescent="0.25">
      <c r="A51" s="2"/>
      <c r="B51" s="2"/>
      <c r="C51" s="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2"/>
      <c r="AF51" s="2"/>
      <c r="AG51" s="2"/>
      <c r="AH51" s="2"/>
    </row>
    <row r="52" spans="1:34" ht="17.25" x14ac:dyDescent="0.25">
      <c r="A52" s="2"/>
      <c r="B52" s="2"/>
      <c r="C52" s="2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2"/>
      <c r="AF52" s="2"/>
      <c r="AG52" s="2"/>
      <c r="AH52" s="2"/>
    </row>
    <row r="53" spans="1:34" ht="17.25" x14ac:dyDescent="0.25">
      <c r="A53" s="2"/>
      <c r="B53" s="2"/>
      <c r="C53" s="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2"/>
      <c r="AF53" s="2"/>
      <c r="AG53" s="2"/>
      <c r="AH53" s="2"/>
    </row>
    <row r="54" spans="1:34" ht="17.25" x14ac:dyDescent="0.25">
      <c r="A54" s="2"/>
      <c r="B54" s="2"/>
      <c r="C54" s="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2"/>
      <c r="AF54" s="2"/>
      <c r="AG54" s="2"/>
      <c r="AH54" s="2"/>
    </row>
    <row r="55" spans="1:3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5.75" thickBo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21" customHeight="1" thickBot="1" x14ac:dyDescent="0.3">
      <c r="A62" s="2"/>
      <c r="B62" s="2"/>
      <c r="C62" s="2"/>
      <c r="D62" s="2"/>
      <c r="E62" s="2"/>
      <c r="F62" s="2"/>
      <c r="G62" s="134" t="s">
        <v>113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6"/>
      <c r="AB62" s="2"/>
      <c r="AC62" s="2"/>
      <c r="AD62" s="2"/>
      <c r="AE62" s="2"/>
      <c r="AF62" s="2"/>
      <c r="AG62" s="2"/>
      <c r="AH62" s="2"/>
    </row>
    <row r="63" spans="1:34" ht="21" customHeight="1" thickBot="1" x14ac:dyDescent="0.3">
      <c r="A63" s="16"/>
      <c r="B63" s="17"/>
      <c r="C63" s="17"/>
      <c r="D63" s="17"/>
      <c r="E63" s="17"/>
      <c r="F63" s="18"/>
      <c r="G63" s="137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9"/>
      <c r="AB63" s="17"/>
      <c r="AC63" s="17"/>
      <c r="AD63" s="17"/>
      <c r="AE63" s="17"/>
      <c r="AF63" s="17"/>
      <c r="AG63" s="18"/>
      <c r="AH63" s="2"/>
    </row>
    <row r="64" spans="1:34" x14ac:dyDescent="0.25">
      <c r="A64" s="1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0"/>
      <c r="AH64" s="2"/>
    </row>
    <row r="65" spans="1:34" ht="17.25" x14ac:dyDescent="0.35">
      <c r="A65" s="19"/>
      <c r="B65" s="2"/>
      <c r="C65" s="2"/>
      <c r="D65" s="2"/>
      <c r="E65" s="2"/>
      <c r="F65" s="2"/>
      <c r="G65" s="140" t="s">
        <v>88</v>
      </c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1"/>
      <c r="AB65" s="2"/>
      <c r="AC65" s="2"/>
      <c r="AD65" s="2"/>
      <c r="AE65" s="2"/>
      <c r="AF65" s="2"/>
      <c r="AG65" s="20"/>
      <c r="AH65" s="2"/>
    </row>
    <row r="66" spans="1:34" x14ac:dyDescent="0.25">
      <c r="A66" s="1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0"/>
      <c r="AH66" s="2"/>
    </row>
    <row r="67" spans="1:34" x14ac:dyDescent="0.25">
      <c r="A67" s="19"/>
      <c r="B67" s="205" t="s">
        <v>14</v>
      </c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"/>
      <c r="AH67" s="2"/>
    </row>
    <row r="68" spans="1:34" x14ac:dyDescent="0.25">
      <c r="A68" s="19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0"/>
      <c r="AH68" s="2"/>
    </row>
    <row r="69" spans="1:34" ht="17.25" x14ac:dyDescent="0.25">
      <c r="A69" s="21"/>
      <c r="B69" s="22"/>
      <c r="C69" s="128" t="s">
        <v>89</v>
      </c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23"/>
      <c r="AH69" s="24"/>
    </row>
    <row r="70" spans="1:34" ht="17.25" x14ac:dyDescent="0.25">
      <c r="A70" s="21"/>
      <c r="B70" s="22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23"/>
      <c r="AH70" s="24"/>
    </row>
    <row r="71" spans="1:34" ht="17.25" x14ac:dyDescent="0.25">
      <c r="A71" s="21"/>
      <c r="B71" s="22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23"/>
      <c r="AH71" s="24"/>
    </row>
    <row r="72" spans="1:34" x14ac:dyDescent="0.25">
      <c r="A72" s="21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3"/>
      <c r="AH72" s="24"/>
    </row>
    <row r="73" spans="1:34" ht="35.1" customHeight="1" x14ac:dyDescent="0.25">
      <c r="A73" s="21"/>
      <c r="B73" s="24"/>
      <c r="C73" s="108" t="s">
        <v>90</v>
      </c>
      <c r="D73" s="108"/>
      <c r="E73" s="108"/>
      <c r="F73" s="108"/>
      <c r="G73" s="108"/>
      <c r="H73" s="25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30" t="s">
        <v>15</v>
      </c>
      <c r="AA73" s="231"/>
      <c r="AB73" s="231"/>
      <c r="AC73" s="231"/>
      <c r="AD73" s="231"/>
      <c r="AE73" s="231"/>
      <c r="AF73" s="231"/>
      <c r="AG73" s="23"/>
      <c r="AH73" s="24"/>
    </row>
    <row r="74" spans="1:34" ht="17.25" x14ac:dyDescent="0.25">
      <c r="A74" s="21"/>
      <c r="B74" s="24"/>
      <c r="C74" s="26"/>
      <c r="D74" s="226"/>
      <c r="E74" s="226"/>
      <c r="F74" s="226"/>
      <c r="G74" s="226"/>
      <c r="H74" s="27"/>
      <c r="I74" s="24"/>
      <c r="J74" s="129" t="s">
        <v>16</v>
      </c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22"/>
      <c r="Z74" s="100"/>
      <c r="AA74" s="101"/>
      <c r="AB74" s="101"/>
      <c r="AC74" s="101"/>
      <c r="AD74" s="101"/>
      <c r="AE74" s="101"/>
      <c r="AF74" s="28" t="s">
        <v>17</v>
      </c>
      <c r="AG74" s="29"/>
      <c r="AH74" s="24"/>
    </row>
    <row r="75" spans="1:34" ht="17.25" x14ac:dyDescent="0.25">
      <c r="A75" s="21"/>
      <c r="B75" s="24"/>
      <c r="C75" s="26"/>
      <c r="D75" s="226"/>
      <c r="E75" s="226"/>
      <c r="F75" s="226"/>
      <c r="G75" s="226"/>
      <c r="H75" s="27"/>
      <c r="I75" s="24"/>
      <c r="J75" s="129" t="s">
        <v>18</v>
      </c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22"/>
      <c r="Z75" s="100"/>
      <c r="AA75" s="101"/>
      <c r="AB75" s="101"/>
      <c r="AC75" s="101"/>
      <c r="AD75" s="101"/>
      <c r="AE75" s="101"/>
      <c r="AF75" s="28" t="s">
        <v>17</v>
      </c>
      <c r="AG75" s="29"/>
      <c r="AH75" s="24"/>
    </row>
    <row r="76" spans="1:34" ht="17.25" x14ac:dyDescent="0.25">
      <c r="A76" s="21"/>
      <c r="B76" s="24"/>
      <c r="C76" s="26"/>
      <c r="D76" s="227"/>
      <c r="E76" s="227"/>
      <c r="F76" s="227"/>
      <c r="G76" s="227"/>
      <c r="H76" s="27"/>
      <c r="I76" s="24"/>
      <c r="J76" s="228" t="s">
        <v>19</v>
      </c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"/>
      <c r="W76" s="22"/>
      <c r="X76" s="117" t="s">
        <v>20</v>
      </c>
      <c r="Y76" s="229"/>
      <c r="Z76" s="212">
        <f>IF(Z74&lt;(Z75),"Erreur sur Compte 704",Z74-Z75)</f>
        <v>0</v>
      </c>
      <c r="AA76" s="213"/>
      <c r="AB76" s="213"/>
      <c r="AC76" s="213"/>
      <c r="AD76" s="213"/>
      <c r="AE76" s="213"/>
      <c r="AF76" s="30" t="s">
        <v>17</v>
      </c>
      <c r="AG76" s="29"/>
      <c r="AH76" s="24"/>
    </row>
    <row r="77" spans="1:34" x14ac:dyDescent="0.25">
      <c r="A77" s="21"/>
      <c r="B77" s="24"/>
      <c r="C77" s="222"/>
      <c r="D77" s="222"/>
      <c r="E77" s="222"/>
      <c r="F77" s="31"/>
      <c r="G77" s="31"/>
      <c r="H77" s="31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2"/>
      <c r="AA77" s="32"/>
      <c r="AB77" s="32"/>
      <c r="AC77" s="32"/>
      <c r="AD77" s="32"/>
      <c r="AE77" s="32"/>
      <c r="AF77" s="32"/>
      <c r="AG77" s="23"/>
      <c r="AH77" s="24"/>
    </row>
    <row r="78" spans="1:34" ht="17.25" x14ac:dyDescent="0.25">
      <c r="A78" s="21"/>
      <c r="B78" s="24"/>
      <c r="C78" s="199" t="s">
        <v>21</v>
      </c>
      <c r="D78" s="199"/>
      <c r="E78" s="199"/>
      <c r="F78" s="199"/>
      <c r="G78" s="199"/>
      <c r="H78" s="199"/>
      <c r="I78" s="199"/>
      <c r="J78" s="199"/>
      <c r="K78" s="199"/>
      <c r="L78" s="199"/>
      <c r="M78" s="223" t="s">
        <v>22</v>
      </c>
      <c r="N78" s="224"/>
      <c r="O78" s="224"/>
      <c r="P78" s="224"/>
      <c r="Q78" s="224"/>
      <c r="R78" s="224"/>
      <c r="S78" s="225"/>
      <c r="T78" s="189" t="s">
        <v>23</v>
      </c>
      <c r="U78" s="189"/>
      <c r="V78" s="189"/>
      <c r="W78" s="189"/>
      <c r="X78" s="189"/>
      <c r="Y78" s="189"/>
      <c r="Z78" s="189" t="s">
        <v>24</v>
      </c>
      <c r="AA78" s="189"/>
      <c r="AB78" s="189"/>
      <c r="AC78" s="189"/>
      <c r="AD78" s="189"/>
      <c r="AE78" s="189"/>
      <c r="AF78" s="189"/>
      <c r="AG78" s="23"/>
      <c r="AH78" s="24"/>
    </row>
    <row r="79" spans="1:34" ht="18" thickBot="1" x14ac:dyDescent="0.3">
      <c r="A79" s="21"/>
      <c r="B79" s="24"/>
      <c r="C79" s="208" t="s">
        <v>71</v>
      </c>
      <c r="D79" s="208"/>
      <c r="E79" s="208"/>
      <c r="F79" s="208"/>
      <c r="G79" s="208"/>
      <c r="H79" s="208"/>
      <c r="I79" s="208"/>
      <c r="J79" s="208"/>
      <c r="K79" s="208"/>
      <c r="L79" s="208"/>
      <c r="M79" s="212">
        <f>IF(Z74&lt;(Z75),"Erreur sur Compte 704",Z76)</f>
        <v>0</v>
      </c>
      <c r="N79" s="213"/>
      <c r="O79" s="213"/>
      <c r="P79" s="213"/>
      <c r="Q79" s="213"/>
      <c r="R79" s="213"/>
      <c r="S79" s="33" t="s">
        <v>17</v>
      </c>
      <c r="T79" s="189" t="s">
        <v>69</v>
      </c>
      <c r="U79" s="189"/>
      <c r="V79" s="189"/>
      <c r="W79" s="189"/>
      <c r="X79" s="189"/>
      <c r="Y79" s="189"/>
      <c r="Z79" s="212">
        <f>ROUNDDOWN(M79*0.136/100,0)</f>
        <v>0</v>
      </c>
      <c r="AA79" s="213"/>
      <c r="AB79" s="213"/>
      <c r="AC79" s="213"/>
      <c r="AD79" s="213"/>
      <c r="AE79" s="213"/>
      <c r="AF79" s="34" t="s">
        <v>17</v>
      </c>
      <c r="AG79" s="23"/>
      <c r="AH79" s="24"/>
    </row>
    <row r="80" spans="1:34" ht="18" hidden="1" thickTop="1" x14ac:dyDescent="0.25">
      <c r="A80" s="21"/>
      <c r="B80" s="24"/>
      <c r="C80" s="208" t="s">
        <v>66</v>
      </c>
      <c r="D80" s="208"/>
      <c r="E80" s="208"/>
      <c r="F80" s="208"/>
      <c r="G80" s="208"/>
      <c r="H80" s="208"/>
      <c r="I80" s="208"/>
      <c r="J80" s="208"/>
      <c r="K80" s="208"/>
      <c r="L80" s="208"/>
      <c r="M80" s="187"/>
      <c r="N80" s="188"/>
      <c r="O80" s="188"/>
      <c r="P80" s="188"/>
      <c r="Q80" s="188"/>
      <c r="R80" s="188"/>
      <c r="S80" s="33" t="s">
        <v>17</v>
      </c>
      <c r="T80" s="189" t="s">
        <v>25</v>
      </c>
      <c r="U80" s="189"/>
      <c r="V80" s="189"/>
      <c r="W80" s="189"/>
      <c r="X80" s="189"/>
      <c r="Y80" s="189"/>
      <c r="Z80" s="212">
        <f>ROUNDDOWN(M80*0.06/100,0)</f>
        <v>0</v>
      </c>
      <c r="AA80" s="213"/>
      <c r="AB80" s="213"/>
      <c r="AC80" s="213"/>
      <c r="AD80" s="213"/>
      <c r="AE80" s="213"/>
      <c r="AF80" s="35" t="s">
        <v>17</v>
      </c>
      <c r="AG80" s="23"/>
      <c r="AH80" s="24"/>
    </row>
    <row r="81" spans="1:34" ht="17.25" hidden="1" x14ac:dyDescent="0.25">
      <c r="A81" s="21"/>
      <c r="B81" s="24"/>
      <c r="C81" s="208" t="s">
        <v>67</v>
      </c>
      <c r="D81" s="208"/>
      <c r="E81" s="208"/>
      <c r="F81" s="208"/>
      <c r="G81" s="208"/>
      <c r="H81" s="208"/>
      <c r="I81" s="208"/>
      <c r="J81" s="208"/>
      <c r="K81" s="208"/>
      <c r="L81" s="208"/>
      <c r="M81" s="187"/>
      <c r="N81" s="188"/>
      <c r="O81" s="188"/>
      <c r="P81" s="188"/>
      <c r="Q81" s="188"/>
      <c r="R81" s="188"/>
      <c r="S81" s="33" t="s">
        <v>17</v>
      </c>
      <c r="T81" s="189" t="s">
        <v>70</v>
      </c>
      <c r="U81" s="189"/>
      <c r="V81" s="189"/>
      <c r="W81" s="189"/>
      <c r="X81" s="189"/>
      <c r="Y81" s="189"/>
      <c r="Z81" s="212">
        <f>ROUNDDOWN(M81*0.03/100,0)</f>
        <v>0</v>
      </c>
      <c r="AA81" s="213"/>
      <c r="AB81" s="213"/>
      <c r="AC81" s="213"/>
      <c r="AD81" s="213"/>
      <c r="AE81" s="213"/>
      <c r="AF81" s="33" t="s">
        <v>17</v>
      </c>
      <c r="AG81" s="23"/>
      <c r="AH81" s="24"/>
    </row>
    <row r="82" spans="1:34" ht="18" hidden="1" thickBot="1" x14ac:dyDescent="0.3">
      <c r="A82" s="21"/>
      <c r="B82" s="24"/>
      <c r="C82" s="208" t="s">
        <v>68</v>
      </c>
      <c r="D82" s="208"/>
      <c r="E82" s="208"/>
      <c r="F82" s="208"/>
      <c r="G82" s="208"/>
      <c r="H82" s="208"/>
      <c r="I82" s="208"/>
      <c r="J82" s="208"/>
      <c r="K82" s="208"/>
      <c r="L82" s="208"/>
      <c r="M82" s="190"/>
      <c r="N82" s="191"/>
      <c r="O82" s="191"/>
      <c r="P82" s="191"/>
      <c r="Q82" s="191"/>
      <c r="R82" s="191"/>
      <c r="S82" s="34" t="s">
        <v>17</v>
      </c>
      <c r="T82" s="189" t="s">
        <v>26</v>
      </c>
      <c r="U82" s="189"/>
      <c r="V82" s="189"/>
      <c r="W82" s="189"/>
      <c r="X82" s="189"/>
      <c r="Y82" s="189"/>
      <c r="Z82" s="209">
        <f>ROUNDDOWN(M82*0.02/100,0)</f>
        <v>0</v>
      </c>
      <c r="AA82" s="210"/>
      <c r="AB82" s="210"/>
      <c r="AC82" s="210"/>
      <c r="AD82" s="210"/>
      <c r="AE82" s="210"/>
      <c r="AF82" s="34" t="s">
        <v>17</v>
      </c>
      <c r="AG82" s="23"/>
      <c r="AH82" s="24"/>
    </row>
    <row r="83" spans="1:34" ht="34.5" customHeight="1" thickTop="1" x14ac:dyDescent="0.25">
      <c r="A83" s="21"/>
      <c r="B83" s="24"/>
      <c r="C83" s="166" t="s">
        <v>27</v>
      </c>
      <c r="D83" s="166"/>
      <c r="E83" s="166"/>
      <c r="F83" s="166"/>
      <c r="G83" s="166"/>
      <c r="H83" s="166"/>
      <c r="I83" s="166"/>
      <c r="J83" s="166"/>
      <c r="K83" s="166"/>
      <c r="L83" s="211"/>
      <c r="M83" s="212">
        <f>IF(Z74&lt;(Z75),"Erreur sur Compte 704",SUM(M79:R82))</f>
        <v>0</v>
      </c>
      <c r="N83" s="213"/>
      <c r="O83" s="213"/>
      <c r="P83" s="213"/>
      <c r="Q83" s="213"/>
      <c r="R83" s="213"/>
      <c r="S83" s="35" t="s">
        <v>17</v>
      </c>
      <c r="T83" s="214" t="s">
        <v>91</v>
      </c>
      <c r="U83" s="171"/>
      <c r="V83" s="171"/>
      <c r="W83" s="171"/>
      <c r="X83" s="171"/>
      <c r="Y83" s="172"/>
      <c r="Z83" s="215">
        <f>MAX(SUM(Z79:AE82),1800)</f>
        <v>1800</v>
      </c>
      <c r="AA83" s="216"/>
      <c r="AB83" s="216"/>
      <c r="AC83" s="216"/>
      <c r="AD83" s="216"/>
      <c r="AE83" s="216"/>
      <c r="AF83" s="35" t="s">
        <v>17</v>
      </c>
      <c r="AG83" s="23"/>
      <c r="AH83" s="24"/>
    </row>
    <row r="84" spans="1:34" ht="17.25" x14ac:dyDescent="0.25">
      <c r="A84" s="21"/>
      <c r="B84" s="24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7"/>
      <c r="N84" s="37"/>
      <c r="O84" s="37"/>
      <c r="P84" s="37"/>
      <c r="Q84" s="37"/>
      <c r="R84" s="37"/>
      <c r="S84" s="38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3"/>
      <c r="AH84" s="24"/>
    </row>
    <row r="85" spans="1:34" ht="17.25" x14ac:dyDescent="0.25">
      <c r="A85" s="21"/>
      <c r="B85" s="24"/>
      <c r="C85" s="195" t="s">
        <v>83</v>
      </c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7" t="s">
        <v>72</v>
      </c>
      <c r="Y85" s="218"/>
      <c r="Z85" s="100"/>
      <c r="AA85" s="101"/>
      <c r="AB85" s="101"/>
      <c r="AC85" s="101"/>
      <c r="AD85" s="101"/>
      <c r="AE85" s="101"/>
      <c r="AF85" s="33" t="s">
        <v>17</v>
      </c>
      <c r="AG85" s="23"/>
      <c r="AH85" s="24"/>
    </row>
    <row r="86" spans="1:34" ht="17.25" x14ac:dyDescent="0.25">
      <c r="A86" s="21"/>
      <c r="B86" s="24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40"/>
      <c r="N86" s="40"/>
      <c r="O86" s="40"/>
      <c r="P86" s="40"/>
      <c r="Q86" s="40"/>
      <c r="R86" s="40"/>
      <c r="S86" s="41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23"/>
      <c r="AH86" s="24"/>
    </row>
    <row r="87" spans="1:34" ht="17.25" customHeight="1" x14ac:dyDescent="0.25">
      <c r="A87" s="21"/>
      <c r="B87" s="24"/>
      <c r="C87" s="195" t="s">
        <v>73</v>
      </c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42"/>
      <c r="W87" s="42"/>
      <c r="X87" s="217" t="s">
        <v>74</v>
      </c>
      <c r="Y87" s="218"/>
      <c r="Z87" s="220">
        <f>Z83-Z85</f>
        <v>1800</v>
      </c>
      <c r="AA87" s="221"/>
      <c r="AB87" s="221"/>
      <c r="AC87" s="221"/>
      <c r="AD87" s="221"/>
      <c r="AE87" s="221"/>
      <c r="AF87" s="33" t="s">
        <v>17</v>
      </c>
      <c r="AG87" s="23"/>
      <c r="AH87" s="24"/>
    </row>
    <row r="88" spans="1:34" ht="17.25" x14ac:dyDescent="0.25">
      <c r="A88" s="21"/>
      <c r="B88" s="24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40"/>
      <c r="N88" s="40"/>
      <c r="O88" s="40"/>
      <c r="P88" s="40"/>
      <c r="Q88" s="40"/>
      <c r="R88" s="40"/>
      <c r="S88" s="41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23"/>
      <c r="AH88" s="24"/>
    </row>
    <row r="89" spans="1:34" ht="35.1" customHeight="1" x14ac:dyDescent="0.25">
      <c r="A89" s="21"/>
      <c r="B89" s="24"/>
      <c r="C89" s="199" t="s">
        <v>28</v>
      </c>
      <c r="D89" s="199"/>
      <c r="E89" s="199"/>
      <c r="F89" s="199"/>
      <c r="G89" s="199"/>
      <c r="H89" s="199"/>
      <c r="I89" s="199"/>
      <c r="J89" s="189" t="s">
        <v>75</v>
      </c>
      <c r="K89" s="189"/>
      <c r="L89" s="189"/>
      <c r="M89" s="189"/>
      <c r="N89" s="189"/>
      <c r="O89" s="189"/>
      <c r="P89" s="189"/>
      <c r="Q89" s="189"/>
      <c r="R89" s="189"/>
      <c r="S89" s="189"/>
      <c r="T89" s="200" t="s">
        <v>29</v>
      </c>
      <c r="U89" s="201"/>
      <c r="V89" s="201"/>
      <c r="W89" s="201"/>
      <c r="X89" s="201"/>
      <c r="Y89" s="202"/>
      <c r="Z89" s="203">
        <f>Z87*1</f>
        <v>1800</v>
      </c>
      <c r="AA89" s="204"/>
      <c r="AB89" s="204"/>
      <c r="AC89" s="204"/>
      <c r="AD89" s="204"/>
      <c r="AE89" s="204"/>
      <c r="AF89" s="33" t="s">
        <v>17</v>
      </c>
      <c r="AG89" s="23"/>
      <c r="AH89" s="24"/>
    </row>
    <row r="90" spans="1:34" x14ac:dyDescent="0.25">
      <c r="A90" s="19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3" t="s">
        <v>92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0"/>
      <c r="AH90" s="2"/>
    </row>
    <row r="91" spans="1:34" x14ac:dyDescent="0.25">
      <c r="A91" s="19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0"/>
      <c r="AH91" s="2"/>
    </row>
    <row r="92" spans="1:34" x14ac:dyDescent="0.25">
      <c r="A92" s="19"/>
      <c r="B92" s="205" t="s">
        <v>82</v>
      </c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"/>
      <c r="AH92" s="2"/>
    </row>
    <row r="93" spans="1:34" x14ac:dyDescent="0.25">
      <c r="A93" s="19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44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0"/>
      <c r="AH93" s="2"/>
    </row>
    <row r="94" spans="1:34" ht="17.25" customHeight="1" x14ac:dyDescent="0.25">
      <c r="A94" s="19"/>
      <c r="B94" s="2"/>
      <c r="C94" s="206" t="s">
        <v>115</v>
      </c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"/>
      <c r="AH94" s="2"/>
    </row>
    <row r="95" spans="1:34" ht="17.25" customHeight="1" x14ac:dyDescent="0.25">
      <c r="A95" s="19"/>
      <c r="B95" s="2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"/>
      <c r="AH95" s="2"/>
    </row>
    <row r="96" spans="1:34" ht="17.25" x14ac:dyDescent="0.25">
      <c r="A96" s="21"/>
      <c r="B96" s="24"/>
      <c r="C96" s="195" t="s">
        <v>94</v>
      </c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30"/>
      <c r="O96" s="131"/>
      <c r="P96" s="131"/>
      <c r="Q96" s="131"/>
      <c r="R96" s="131"/>
      <c r="S96" s="132"/>
      <c r="T96" s="189" t="s">
        <v>76</v>
      </c>
      <c r="U96" s="189"/>
      <c r="V96" s="189"/>
      <c r="W96" s="189"/>
      <c r="X96" s="189"/>
      <c r="Y96" s="189"/>
      <c r="Z96" s="180">
        <f>N96*80</f>
        <v>0</v>
      </c>
      <c r="AA96" s="181"/>
      <c r="AB96" s="181"/>
      <c r="AC96" s="181"/>
      <c r="AD96" s="181"/>
      <c r="AE96" s="181"/>
      <c r="AF96" s="33" t="s">
        <v>17</v>
      </c>
      <c r="AG96" s="23"/>
      <c r="AH96" s="24"/>
    </row>
    <row r="97" spans="1:34" x14ac:dyDescent="0.25">
      <c r="A97" s="1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0"/>
      <c r="AH97" s="2"/>
    </row>
    <row r="98" spans="1:34" x14ac:dyDescent="0.25">
      <c r="A98" s="19"/>
      <c r="B98" s="2"/>
      <c r="C98" s="194" t="s">
        <v>93</v>
      </c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20"/>
      <c r="AH98" s="2"/>
    </row>
    <row r="99" spans="1:34" ht="17.25" x14ac:dyDescent="0.25">
      <c r="A99" s="21"/>
      <c r="B99" s="24"/>
      <c r="C99" s="195" t="s">
        <v>95</v>
      </c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30"/>
      <c r="O99" s="131"/>
      <c r="P99" s="131"/>
      <c r="Q99" s="131"/>
      <c r="R99" s="131"/>
      <c r="S99" s="132"/>
      <c r="T99" s="189" t="s">
        <v>77</v>
      </c>
      <c r="U99" s="189"/>
      <c r="V99" s="189"/>
      <c r="W99" s="189"/>
      <c r="X99" s="189"/>
      <c r="Y99" s="189"/>
      <c r="Z99" s="180">
        <f>N99*40</f>
        <v>0</v>
      </c>
      <c r="AA99" s="181"/>
      <c r="AB99" s="181"/>
      <c r="AC99" s="181"/>
      <c r="AD99" s="181"/>
      <c r="AE99" s="181"/>
      <c r="AF99" s="33" t="s">
        <v>17</v>
      </c>
      <c r="AG99" s="23"/>
      <c r="AH99" s="24"/>
    </row>
    <row r="100" spans="1:34" x14ac:dyDescent="0.25">
      <c r="A100" s="19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0"/>
      <c r="AH100" s="2"/>
    </row>
    <row r="101" spans="1:34" x14ac:dyDescent="0.25">
      <c r="A101" s="19"/>
      <c r="B101" s="2"/>
      <c r="C101" s="194" t="s">
        <v>96</v>
      </c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20"/>
      <c r="AH101" s="2"/>
    </row>
    <row r="102" spans="1:34" ht="17.25" x14ac:dyDescent="0.25">
      <c r="A102" s="19"/>
      <c r="B102" s="2"/>
      <c r="C102" s="195" t="s">
        <v>100</v>
      </c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45"/>
      <c r="X102" s="197" t="s">
        <v>78</v>
      </c>
      <c r="Y102" s="198"/>
      <c r="Z102" s="130"/>
      <c r="AA102" s="131"/>
      <c r="AB102" s="131"/>
      <c r="AC102" s="131"/>
      <c r="AD102" s="131"/>
      <c r="AE102" s="131"/>
      <c r="AF102" s="33"/>
      <c r="AG102" s="20"/>
      <c r="AH102" s="2"/>
    </row>
    <row r="103" spans="1:34" ht="17.25" x14ac:dyDescent="0.25">
      <c r="A103" s="19"/>
      <c r="B103" s="2"/>
      <c r="C103" s="185" t="s">
        <v>97</v>
      </c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7">
        <f>IF(Z102&gt;2001,2000,Z102)</f>
        <v>0</v>
      </c>
      <c r="O103" s="188"/>
      <c r="P103" s="188"/>
      <c r="Q103" s="188"/>
      <c r="R103" s="188"/>
      <c r="S103" s="188"/>
      <c r="T103" s="189" t="s">
        <v>30</v>
      </c>
      <c r="U103" s="189"/>
      <c r="V103" s="189"/>
      <c r="W103" s="189"/>
      <c r="X103" s="189"/>
      <c r="Y103" s="189"/>
      <c r="Z103" s="180">
        <f>ROUNDDOWN(N103*1.5,0)</f>
        <v>0</v>
      </c>
      <c r="AA103" s="181"/>
      <c r="AB103" s="181"/>
      <c r="AC103" s="181"/>
      <c r="AD103" s="181"/>
      <c r="AE103" s="181"/>
      <c r="AF103" s="33" t="s">
        <v>17</v>
      </c>
      <c r="AG103" s="20"/>
      <c r="AH103" s="2"/>
    </row>
    <row r="104" spans="1:34" ht="17.25" x14ac:dyDescent="0.25">
      <c r="A104" s="19"/>
      <c r="B104" s="2"/>
      <c r="C104" s="185" t="s">
        <v>98</v>
      </c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7">
        <f>IF(Z102&gt;4001,4000-2000,IF(Z102&gt;2000,Z102-2000,0))</f>
        <v>0</v>
      </c>
      <c r="O104" s="188"/>
      <c r="P104" s="188"/>
      <c r="Q104" s="188"/>
      <c r="R104" s="188"/>
      <c r="S104" s="188"/>
      <c r="T104" s="189" t="s">
        <v>31</v>
      </c>
      <c r="U104" s="189"/>
      <c r="V104" s="189"/>
      <c r="W104" s="189"/>
      <c r="X104" s="189"/>
      <c r="Y104" s="189"/>
      <c r="Z104" s="180">
        <f>N104*1</f>
        <v>0</v>
      </c>
      <c r="AA104" s="181"/>
      <c r="AB104" s="181"/>
      <c r="AC104" s="181"/>
      <c r="AD104" s="181"/>
      <c r="AE104" s="181"/>
      <c r="AF104" s="33" t="s">
        <v>17</v>
      </c>
      <c r="AG104" s="20"/>
      <c r="AH104" s="2"/>
    </row>
    <row r="105" spans="1:34" ht="18" thickBot="1" x14ac:dyDescent="0.3">
      <c r="A105" s="19"/>
      <c r="B105" s="2"/>
      <c r="C105" s="185" t="s">
        <v>99</v>
      </c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90">
        <f>IF(Z102&gt;4000,Z102-4000,0)</f>
        <v>0</v>
      </c>
      <c r="O105" s="191"/>
      <c r="P105" s="191"/>
      <c r="Q105" s="191"/>
      <c r="R105" s="191"/>
      <c r="S105" s="191"/>
      <c r="T105" s="189" t="s">
        <v>32</v>
      </c>
      <c r="U105" s="189"/>
      <c r="V105" s="189"/>
      <c r="W105" s="189"/>
      <c r="X105" s="189"/>
      <c r="Y105" s="189"/>
      <c r="Z105" s="192">
        <f>ROUNDDOWN(N105*0.5,0)</f>
        <v>0</v>
      </c>
      <c r="AA105" s="193"/>
      <c r="AB105" s="193"/>
      <c r="AC105" s="193"/>
      <c r="AD105" s="193"/>
      <c r="AE105" s="193"/>
      <c r="AF105" s="34" t="s">
        <v>17</v>
      </c>
      <c r="AG105" s="20"/>
      <c r="AH105" s="2"/>
    </row>
    <row r="106" spans="1:34" ht="18" thickTop="1" x14ac:dyDescent="0.25">
      <c r="A106" s="19"/>
      <c r="B106" s="2"/>
      <c r="C106" s="166" t="s">
        <v>79</v>
      </c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7">
        <f>SUM(N103:S105)</f>
        <v>0</v>
      </c>
      <c r="O106" s="168"/>
      <c r="P106" s="168"/>
      <c r="Q106" s="168"/>
      <c r="R106" s="168"/>
      <c r="S106" s="169"/>
      <c r="T106" s="170" t="s">
        <v>80</v>
      </c>
      <c r="U106" s="171"/>
      <c r="V106" s="171"/>
      <c r="W106" s="171"/>
      <c r="X106" s="171"/>
      <c r="Y106" s="172"/>
      <c r="Z106" s="173">
        <f>SUM(Z103:AE105)</f>
        <v>0</v>
      </c>
      <c r="AA106" s="174"/>
      <c r="AB106" s="174"/>
      <c r="AC106" s="174"/>
      <c r="AD106" s="174"/>
      <c r="AE106" s="174"/>
      <c r="AF106" s="35" t="s">
        <v>17</v>
      </c>
      <c r="AG106" s="20"/>
      <c r="AH106" s="2"/>
    </row>
    <row r="107" spans="1:34" x14ac:dyDescent="0.25">
      <c r="A107" s="19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0"/>
      <c r="AH107" s="2"/>
    </row>
    <row r="108" spans="1:34" ht="35.1" customHeight="1" x14ac:dyDescent="0.25">
      <c r="A108" s="19"/>
      <c r="B108" s="2"/>
      <c r="C108" s="175" t="s">
        <v>33</v>
      </c>
      <c r="D108" s="176"/>
      <c r="E108" s="176"/>
      <c r="F108" s="176"/>
      <c r="G108" s="176"/>
      <c r="H108" s="176"/>
      <c r="I108" s="176"/>
      <c r="J108" s="177" t="s">
        <v>81</v>
      </c>
      <c r="K108" s="178"/>
      <c r="L108" s="178"/>
      <c r="M108" s="178"/>
      <c r="N108" s="178"/>
      <c r="O108" s="178"/>
      <c r="P108" s="179"/>
      <c r="Q108" s="180">
        <f>Z96+Z99+Z106</f>
        <v>0</v>
      </c>
      <c r="R108" s="181"/>
      <c r="S108" s="181"/>
      <c r="T108" s="181"/>
      <c r="U108" s="181"/>
      <c r="V108" s="46" t="s">
        <v>17</v>
      </c>
      <c r="W108" s="182" t="s">
        <v>34</v>
      </c>
      <c r="X108" s="183"/>
      <c r="Y108" s="184"/>
      <c r="Z108" s="114">
        <f>ROUNDDOWN(Q108*0.1,0)</f>
        <v>0</v>
      </c>
      <c r="AA108" s="115"/>
      <c r="AB108" s="115"/>
      <c r="AC108" s="115"/>
      <c r="AD108" s="115"/>
      <c r="AE108" s="115"/>
      <c r="AF108" s="47" t="s">
        <v>17</v>
      </c>
      <c r="AG108" s="20"/>
      <c r="AH108" s="2"/>
    </row>
    <row r="109" spans="1:34" x14ac:dyDescent="0.25">
      <c r="A109" s="1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3" t="s">
        <v>101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0"/>
      <c r="AH109" s="2"/>
    </row>
    <row r="110" spans="1:34" ht="15.75" x14ac:dyDescent="0.25">
      <c r="A110" s="19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48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0"/>
      <c r="AH110" s="2"/>
    </row>
    <row r="111" spans="1:34" ht="35.1" customHeight="1" x14ac:dyDescent="0.25">
      <c r="A111" s="19"/>
      <c r="B111" s="2"/>
      <c r="C111" s="155" t="s">
        <v>102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6" t="s">
        <v>35</v>
      </c>
      <c r="R111" s="155"/>
      <c r="S111" s="155"/>
      <c r="T111" s="155"/>
      <c r="U111" s="155"/>
      <c r="V111" s="157"/>
      <c r="W111" s="158" t="s">
        <v>36</v>
      </c>
      <c r="X111" s="159"/>
      <c r="Y111" s="2"/>
      <c r="Z111" s="114">
        <f>Z89+Z108</f>
        <v>1800</v>
      </c>
      <c r="AA111" s="115"/>
      <c r="AB111" s="115"/>
      <c r="AC111" s="115"/>
      <c r="AD111" s="115"/>
      <c r="AE111" s="115"/>
      <c r="AF111" s="47" t="s">
        <v>17</v>
      </c>
      <c r="AG111" s="20"/>
      <c r="AH111" s="2"/>
    </row>
    <row r="112" spans="1:34" x14ac:dyDescent="0.25">
      <c r="A112" s="1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60" t="s">
        <v>37</v>
      </c>
      <c r="AA112" s="160"/>
      <c r="AB112" s="160"/>
      <c r="AC112" s="160"/>
      <c r="AD112" s="160"/>
      <c r="AE112" s="160"/>
      <c r="AF112" s="160"/>
      <c r="AG112" s="20"/>
      <c r="AH112" s="2"/>
    </row>
    <row r="113" spans="1:34" ht="15.75" thickBot="1" x14ac:dyDescent="0.3">
      <c r="A113" s="4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1"/>
      <c r="AH113" s="2"/>
    </row>
    <row r="114" spans="1:3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5.7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x14ac:dyDescent="0.25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4"/>
      <c r="AH118" s="2"/>
    </row>
    <row r="119" spans="1:34" ht="35.1" customHeight="1" x14ac:dyDescent="0.25">
      <c r="A119" s="55"/>
      <c r="B119" s="56"/>
      <c r="C119" s="57" t="s">
        <v>38</v>
      </c>
      <c r="D119" s="58"/>
      <c r="E119" s="58"/>
      <c r="F119" s="58"/>
      <c r="G119" s="58"/>
      <c r="H119" s="161" t="s">
        <v>36</v>
      </c>
      <c r="I119" s="162"/>
      <c r="J119" s="58"/>
      <c r="K119" s="57" t="s">
        <v>39</v>
      </c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163"/>
      <c r="X119" s="164"/>
      <c r="Y119" s="56"/>
      <c r="Z119" s="165"/>
      <c r="AA119" s="165"/>
      <c r="AB119" s="165"/>
      <c r="AC119" s="165"/>
      <c r="AD119" s="165"/>
      <c r="AE119" s="165"/>
      <c r="AF119" s="59"/>
      <c r="AG119" s="60"/>
      <c r="AH119" s="2"/>
    </row>
    <row r="120" spans="1:34" x14ac:dyDescent="0.25">
      <c r="A120" s="55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60"/>
      <c r="AH120" s="2"/>
    </row>
    <row r="121" spans="1:34" ht="35.1" customHeight="1" x14ac:dyDescent="0.25">
      <c r="A121" s="55"/>
      <c r="B121" s="56"/>
      <c r="C121" s="153" t="s">
        <v>40</v>
      </c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3"/>
      <c r="Q121" s="144" t="s">
        <v>36</v>
      </c>
      <c r="R121" s="145"/>
      <c r="S121" s="61" t="s">
        <v>41</v>
      </c>
      <c r="T121" s="146" t="s">
        <v>85</v>
      </c>
      <c r="U121" s="147"/>
      <c r="V121" s="62" t="s">
        <v>42</v>
      </c>
      <c r="W121" s="144" t="s">
        <v>43</v>
      </c>
      <c r="X121" s="148"/>
      <c r="Y121" s="56"/>
      <c r="Z121" s="149">
        <f>Z111-Z126</f>
        <v>900</v>
      </c>
      <c r="AA121" s="150"/>
      <c r="AB121" s="150"/>
      <c r="AC121" s="150"/>
      <c r="AD121" s="150"/>
      <c r="AE121" s="150"/>
      <c r="AF121" s="63" t="s">
        <v>17</v>
      </c>
      <c r="AG121" s="60"/>
      <c r="AH121" s="2"/>
    </row>
    <row r="122" spans="1:34" x14ac:dyDescent="0.25">
      <c r="A122" s="55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60"/>
      <c r="AH122" s="2"/>
    </row>
    <row r="123" spans="1:34" x14ac:dyDescent="0.25">
      <c r="A123" s="55"/>
      <c r="B123" s="56"/>
      <c r="C123" s="151" t="s">
        <v>44</v>
      </c>
      <c r="D123" s="151"/>
      <c r="E123" s="152" t="s">
        <v>103</v>
      </c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60"/>
      <c r="AH123" s="2"/>
    </row>
    <row r="124" spans="1:34" x14ac:dyDescent="0.25">
      <c r="A124" s="55"/>
      <c r="B124" s="56"/>
      <c r="C124" s="64"/>
      <c r="D124" s="6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60"/>
      <c r="AH124" s="2"/>
    </row>
    <row r="125" spans="1:34" x14ac:dyDescent="0.25">
      <c r="A125" s="55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60"/>
      <c r="AH125" s="2"/>
    </row>
    <row r="126" spans="1:34" ht="35.1" customHeight="1" x14ac:dyDescent="0.25">
      <c r="A126" s="55"/>
      <c r="B126" s="56"/>
      <c r="C126" s="142" t="s">
        <v>45</v>
      </c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3"/>
      <c r="Q126" s="144" t="s">
        <v>36</v>
      </c>
      <c r="R126" s="145"/>
      <c r="S126" s="61" t="s">
        <v>41</v>
      </c>
      <c r="T126" s="146" t="s">
        <v>85</v>
      </c>
      <c r="U126" s="147"/>
      <c r="V126" s="62" t="s">
        <v>42</v>
      </c>
      <c r="W126" s="144" t="s">
        <v>46</v>
      </c>
      <c r="X126" s="148"/>
      <c r="Y126" s="56"/>
      <c r="Z126" s="149">
        <f>ROUND(Z111*0.5,2)</f>
        <v>900</v>
      </c>
      <c r="AA126" s="150"/>
      <c r="AB126" s="150"/>
      <c r="AC126" s="150"/>
      <c r="AD126" s="150"/>
      <c r="AE126" s="150"/>
      <c r="AF126" s="63" t="s">
        <v>17</v>
      </c>
      <c r="AG126" s="60"/>
      <c r="AH126" s="2"/>
    </row>
    <row r="127" spans="1:34" x14ac:dyDescent="0.25">
      <c r="A127" s="55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60"/>
      <c r="AH127" s="2"/>
    </row>
    <row r="128" spans="1:34" x14ac:dyDescent="0.25">
      <c r="A128" s="55"/>
      <c r="B128" s="56"/>
      <c r="C128" s="151" t="s">
        <v>44</v>
      </c>
      <c r="D128" s="151"/>
      <c r="E128" s="152" t="s">
        <v>86</v>
      </c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60"/>
      <c r="AH128" s="2"/>
    </row>
    <row r="129" spans="1:34" ht="15.75" thickBot="1" x14ac:dyDescent="0.3">
      <c r="A129" s="65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7"/>
      <c r="AH129" s="2"/>
    </row>
    <row r="130" spans="1:3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5.75" thickBo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51" customHeight="1" thickBot="1" x14ac:dyDescent="0.3">
      <c r="A133" s="2"/>
      <c r="B133" s="2"/>
      <c r="C133" s="2"/>
      <c r="D133" s="2"/>
      <c r="E133" s="2"/>
      <c r="F133" s="2"/>
      <c r="G133" s="134" t="s">
        <v>114</v>
      </c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6"/>
      <c r="AB133" s="2"/>
      <c r="AC133" s="2"/>
      <c r="AD133" s="2"/>
      <c r="AE133" s="2"/>
      <c r="AF133" s="2"/>
      <c r="AG133" s="2"/>
      <c r="AH133" s="2"/>
    </row>
    <row r="134" spans="1:34" ht="51" customHeight="1" thickBot="1" x14ac:dyDescent="0.3">
      <c r="A134" s="16"/>
      <c r="B134" s="17"/>
      <c r="C134" s="17"/>
      <c r="D134" s="17"/>
      <c r="E134" s="17"/>
      <c r="F134" s="18"/>
      <c r="G134" s="137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9"/>
      <c r="AB134" s="17"/>
      <c r="AC134" s="17"/>
      <c r="AD134" s="17"/>
      <c r="AE134" s="17"/>
      <c r="AF134" s="17"/>
      <c r="AG134" s="18"/>
      <c r="AH134" s="2"/>
    </row>
    <row r="135" spans="1:34" x14ac:dyDescent="0.25">
      <c r="A135" s="19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0"/>
      <c r="AH135" s="2"/>
    </row>
    <row r="136" spans="1:34" ht="17.25" x14ac:dyDescent="0.35">
      <c r="A136" s="19"/>
      <c r="B136" s="2"/>
      <c r="C136" s="2"/>
      <c r="D136" s="2"/>
      <c r="E136" s="2"/>
      <c r="F136" s="2"/>
      <c r="G136" s="140" t="s">
        <v>104</v>
      </c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1"/>
      <c r="AB136" s="2"/>
      <c r="AC136" s="2"/>
      <c r="AD136" s="2"/>
      <c r="AE136" s="2"/>
      <c r="AF136" s="2"/>
      <c r="AG136" s="20"/>
      <c r="AH136" s="2"/>
    </row>
    <row r="137" spans="1:34" x14ac:dyDescent="0.25">
      <c r="A137" s="19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0"/>
      <c r="AH137" s="2"/>
    </row>
    <row r="138" spans="1:34" ht="17.25" x14ac:dyDescent="0.25">
      <c r="A138" s="21"/>
      <c r="B138" s="22"/>
      <c r="C138" s="128" t="s">
        <v>105</v>
      </c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23"/>
      <c r="AH138" s="24"/>
    </row>
    <row r="139" spans="1:34" ht="17.25" x14ac:dyDescent="0.25">
      <c r="A139" s="21"/>
      <c r="B139" s="22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23"/>
      <c r="AH139" s="24"/>
    </row>
    <row r="140" spans="1:34" ht="17.25" x14ac:dyDescent="0.25">
      <c r="A140" s="21"/>
      <c r="B140" s="22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23"/>
      <c r="AH140" s="24"/>
    </row>
    <row r="141" spans="1:34" ht="17.25" x14ac:dyDescent="0.25">
      <c r="A141" s="21"/>
      <c r="B141" s="22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23"/>
      <c r="AH141" s="24"/>
    </row>
    <row r="142" spans="1:34" ht="17.25" x14ac:dyDescent="0.25">
      <c r="A142" s="21"/>
      <c r="B142" s="22"/>
      <c r="C142" s="129" t="s">
        <v>106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30"/>
      <c r="V142" s="131"/>
      <c r="W142" s="131"/>
      <c r="X142" s="131"/>
      <c r="Y142" s="132"/>
      <c r="Z142" s="68"/>
      <c r="AA142" s="68"/>
      <c r="AB142" s="68"/>
      <c r="AC142" s="68"/>
      <c r="AD142" s="68"/>
      <c r="AE142" s="68"/>
      <c r="AF142" s="68"/>
      <c r="AG142" s="23"/>
      <c r="AH142" s="24"/>
    </row>
    <row r="143" spans="1:34" ht="17.25" x14ac:dyDescent="0.25">
      <c r="A143" s="21"/>
      <c r="B143" s="22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23"/>
      <c r="AH143" s="24"/>
    </row>
    <row r="144" spans="1:34" ht="17.25" x14ac:dyDescent="0.25">
      <c r="A144" s="21"/>
      <c r="B144" s="22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133" t="s">
        <v>47</v>
      </c>
      <c r="O144" s="133"/>
      <c r="P144" s="133"/>
      <c r="Q144" s="133"/>
      <c r="R144" s="133"/>
      <c r="S144" s="133"/>
      <c r="T144" s="22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23"/>
      <c r="AH144" s="24"/>
    </row>
    <row r="145" spans="1:34" ht="35.1" customHeight="1" x14ac:dyDescent="0.25">
      <c r="A145" s="19"/>
      <c r="B145" s="2"/>
      <c r="C145" s="111" t="s">
        <v>107</v>
      </c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24">
        <f>U142</f>
        <v>0</v>
      </c>
      <c r="P145" s="124"/>
      <c r="Q145" s="124"/>
      <c r="R145" s="124"/>
      <c r="S145" s="69" t="s">
        <v>41</v>
      </c>
      <c r="T145" s="125" t="s">
        <v>48</v>
      </c>
      <c r="U145" s="126"/>
      <c r="V145" s="70" t="s">
        <v>42</v>
      </c>
      <c r="W145" s="112" t="s">
        <v>49</v>
      </c>
      <c r="X145" s="113"/>
      <c r="Y145" s="2"/>
      <c r="Z145" s="114">
        <f>ROUNDDOWN(U142*8.8,0)</f>
        <v>0</v>
      </c>
      <c r="AA145" s="115"/>
      <c r="AB145" s="115"/>
      <c r="AC145" s="115"/>
      <c r="AD145" s="115"/>
      <c r="AE145" s="115"/>
      <c r="AF145" s="47" t="s">
        <v>17</v>
      </c>
      <c r="AG145" s="20"/>
      <c r="AH145" s="2"/>
    </row>
    <row r="146" spans="1:34" x14ac:dyDescent="0.25">
      <c r="A146" s="21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127" t="s">
        <v>37</v>
      </c>
      <c r="AA146" s="127"/>
      <c r="AB146" s="127"/>
      <c r="AC146" s="127"/>
      <c r="AD146" s="127"/>
      <c r="AE146" s="127"/>
      <c r="AF146" s="127"/>
      <c r="AG146" s="23"/>
      <c r="AH146" s="24"/>
    </row>
    <row r="147" spans="1:34" x14ac:dyDescent="0.25">
      <c r="A147" s="21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71"/>
      <c r="AA147" s="71"/>
      <c r="AB147" s="71"/>
      <c r="AC147" s="71"/>
      <c r="AD147" s="71"/>
      <c r="AE147" s="71"/>
      <c r="AF147" s="71"/>
      <c r="AG147" s="23"/>
      <c r="AH147" s="24"/>
    </row>
    <row r="148" spans="1:34" x14ac:dyDescent="0.25">
      <c r="A148" s="21"/>
      <c r="B148" s="24"/>
      <c r="C148" s="24"/>
      <c r="D148" s="121" t="s">
        <v>50</v>
      </c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71"/>
      <c r="AF148" s="71"/>
      <c r="AG148" s="23"/>
      <c r="AH148" s="24"/>
    </row>
    <row r="149" spans="1:34" ht="15.75" thickBot="1" x14ac:dyDescent="0.3">
      <c r="A149" s="49"/>
      <c r="B149" s="50"/>
      <c r="C149" s="50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50"/>
      <c r="AF149" s="50"/>
      <c r="AG149" s="51"/>
      <c r="AH149" s="24"/>
    </row>
    <row r="150" spans="1:34" x14ac:dyDescent="0.25">
      <c r="A150" s="2"/>
      <c r="B150" s="2"/>
      <c r="C150" s="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2"/>
      <c r="AF150" s="2"/>
      <c r="AG150" s="2"/>
      <c r="AH150" s="24"/>
    </row>
    <row r="151" spans="1:34" x14ac:dyDescent="0.25">
      <c r="A151" s="2"/>
      <c r="B151" s="2"/>
      <c r="C151" s="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2"/>
      <c r="AF151" s="2"/>
      <c r="AG151" s="2"/>
      <c r="AH151" s="24"/>
    </row>
    <row r="152" spans="1:34" ht="15.75" thickBo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7.25" x14ac:dyDescent="0.25">
      <c r="A153" s="73"/>
      <c r="B153" s="74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6"/>
      <c r="N153" s="76"/>
      <c r="O153" s="76"/>
      <c r="P153" s="76"/>
      <c r="Q153" s="76"/>
      <c r="R153" s="76"/>
      <c r="S153" s="77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8"/>
      <c r="AH153" s="24"/>
    </row>
    <row r="154" spans="1:34" ht="21.75" x14ac:dyDescent="0.45">
      <c r="A154" s="21"/>
      <c r="B154" s="24"/>
      <c r="C154" s="36"/>
      <c r="D154" s="36"/>
      <c r="E154" s="36"/>
      <c r="F154" s="36"/>
      <c r="G154" s="123" t="s">
        <v>51</v>
      </c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39"/>
      <c r="AB154" s="39"/>
      <c r="AC154" s="39"/>
      <c r="AD154" s="39"/>
      <c r="AE154" s="39"/>
      <c r="AF154" s="39"/>
      <c r="AG154" s="23"/>
      <c r="AH154" s="24"/>
    </row>
    <row r="155" spans="1:34" ht="17.25" x14ac:dyDescent="0.25">
      <c r="A155" s="21"/>
      <c r="B155" s="24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9"/>
      <c r="N155" s="39"/>
      <c r="O155" s="39"/>
      <c r="P155" s="39"/>
      <c r="Q155" s="39"/>
      <c r="R155" s="39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23"/>
      <c r="AH155" s="24"/>
    </row>
    <row r="156" spans="1:34" ht="35.1" customHeight="1" x14ac:dyDescent="0.25">
      <c r="A156" s="19"/>
      <c r="B156" s="2"/>
      <c r="C156" s="117" t="s">
        <v>108</v>
      </c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70"/>
      <c r="W156" s="112" t="s">
        <v>36</v>
      </c>
      <c r="X156" s="113"/>
      <c r="Y156" s="70" t="s">
        <v>42</v>
      </c>
      <c r="Z156" s="114">
        <f>Z111</f>
        <v>1800</v>
      </c>
      <c r="AA156" s="115"/>
      <c r="AB156" s="115"/>
      <c r="AC156" s="115"/>
      <c r="AD156" s="115"/>
      <c r="AE156" s="115"/>
      <c r="AF156" s="47" t="s">
        <v>17</v>
      </c>
      <c r="AG156" s="20"/>
      <c r="AH156" s="2"/>
    </row>
    <row r="157" spans="1:34" ht="18.75" x14ac:dyDescent="0.25">
      <c r="A157" s="19"/>
      <c r="B157" s="2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69"/>
      <c r="W157" s="80"/>
      <c r="X157" s="81"/>
      <c r="Y157" s="69"/>
      <c r="Z157" s="82"/>
      <c r="AA157" s="82"/>
      <c r="AB157" s="82"/>
      <c r="AC157" s="82"/>
      <c r="AD157" s="82"/>
      <c r="AE157" s="82"/>
      <c r="AF157" s="82"/>
      <c r="AG157" s="20"/>
      <c r="AH157" s="2"/>
    </row>
    <row r="158" spans="1:34" ht="35.1" customHeight="1" x14ac:dyDescent="0.25">
      <c r="A158" s="19"/>
      <c r="B158" s="2"/>
      <c r="C158" s="117" t="s">
        <v>107</v>
      </c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70"/>
      <c r="W158" s="112" t="s">
        <v>49</v>
      </c>
      <c r="X158" s="113"/>
      <c r="Y158" s="70" t="s">
        <v>42</v>
      </c>
      <c r="Z158" s="114">
        <f>Z145</f>
        <v>0</v>
      </c>
      <c r="AA158" s="115"/>
      <c r="AB158" s="115"/>
      <c r="AC158" s="115"/>
      <c r="AD158" s="115"/>
      <c r="AE158" s="115"/>
      <c r="AF158" s="47" t="s">
        <v>17</v>
      </c>
      <c r="AG158" s="20"/>
      <c r="AH158" s="2"/>
    </row>
    <row r="159" spans="1:34" x14ac:dyDescent="0.25">
      <c r="A159" s="1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0"/>
      <c r="AH159" s="2"/>
    </row>
    <row r="160" spans="1:34" ht="35.1" customHeight="1" x14ac:dyDescent="0.25">
      <c r="A160" s="19"/>
      <c r="B160" s="83"/>
      <c r="C160" s="83"/>
      <c r="D160" s="83"/>
      <c r="E160" s="83"/>
      <c r="F160" s="111" t="s">
        <v>109</v>
      </c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70"/>
      <c r="W160" s="112" t="s">
        <v>52</v>
      </c>
      <c r="X160" s="118"/>
      <c r="Y160" s="70" t="s">
        <v>42</v>
      </c>
      <c r="Z160" s="119"/>
      <c r="AA160" s="120"/>
      <c r="AB160" s="120"/>
      <c r="AC160" s="120"/>
      <c r="AD160" s="120"/>
      <c r="AE160" s="120"/>
      <c r="AF160" s="47" t="s">
        <v>17</v>
      </c>
      <c r="AG160" s="20"/>
      <c r="AH160" s="2"/>
    </row>
    <row r="161" spans="1:35" ht="18.75" x14ac:dyDescent="0.25">
      <c r="A161" s="19"/>
      <c r="B161" s="2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69"/>
      <c r="W161" s="80"/>
      <c r="X161" s="81"/>
      <c r="Y161" s="2"/>
      <c r="Z161" s="82"/>
      <c r="AA161" s="82"/>
      <c r="AB161" s="82"/>
      <c r="AC161" s="82"/>
      <c r="AD161" s="82"/>
      <c r="AE161" s="82"/>
      <c r="AF161" s="82"/>
      <c r="AG161" s="20"/>
      <c r="AH161" s="2"/>
    </row>
    <row r="162" spans="1:35" ht="35.1" customHeight="1" x14ac:dyDescent="0.25">
      <c r="A162" s="19"/>
      <c r="B162" s="2"/>
      <c r="C162" s="83"/>
      <c r="D162" s="83"/>
      <c r="E162" s="83"/>
      <c r="F162" s="111" t="s">
        <v>53</v>
      </c>
      <c r="G162" s="111"/>
      <c r="H162" s="111"/>
      <c r="I162" s="111"/>
      <c r="J162" s="111"/>
      <c r="K162" s="111"/>
      <c r="L162" s="111"/>
      <c r="M162" s="111"/>
      <c r="N162" s="111"/>
      <c r="O162" s="111"/>
      <c r="P162" s="83"/>
      <c r="Q162" s="112" t="s">
        <v>36</v>
      </c>
      <c r="R162" s="113"/>
      <c r="S162" s="69" t="s">
        <v>54</v>
      </c>
      <c r="T162" s="112" t="s">
        <v>49</v>
      </c>
      <c r="U162" s="113"/>
      <c r="V162" s="70" t="s">
        <v>55</v>
      </c>
      <c r="W162" s="112" t="s">
        <v>52</v>
      </c>
      <c r="X162" s="113"/>
      <c r="Y162" s="70" t="s">
        <v>42</v>
      </c>
      <c r="Z162" s="114">
        <f>Z156+Z158-Z160</f>
        <v>1800</v>
      </c>
      <c r="AA162" s="115"/>
      <c r="AB162" s="115"/>
      <c r="AC162" s="115"/>
      <c r="AD162" s="115"/>
      <c r="AE162" s="115"/>
      <c r="AF162" s="47" t="s">
        <v>17</v>
      </c>
      <c r="AG162" s="20"/>
      <c r="AH162" s="2"/>
    </row>
    <row r="163" spans="1:35" x14ac:dyDescent="0.25">
      <c r="A163" s="1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0"/>
      <c r="AH163" s="2"/>
    </row>
    <row r="164" spans="1:35" ht="19.5" x14ac:dyDescent="0.25">
      <c r="A164" s="19"/>
      <c r="B164" s="2"/>
      <c r="C164" s="84"/>
      <c r="D164" s="84"/>
      <c r="E164" s="116" t="s">
        <v>56</v>
      </c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84"/>
      <c r="AE164" s="84"/>
      <c r="AF164" s="84"/>
      <c r="AG164" s="20"/>
      <c r="AH164" s="2"/>
    </row>
    <row r="165" spans="1:35" ht="19.5" x14ac:dyDescent="0.25">
      <c r="A165" s="19"/>
      <c r="B165" s="2"/>
      <c r="C165" s="85"/>
      <c r="D165" s="85"/>
      <c r="E165" s="107" t="s">
        <v>57</v>
      </c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2"/>
      <c r="AE165" s="2"/>
      <c r="AF165" s="2"/>
      <c r="AG165" s="20"/>
      <c r="AH165" s="2"/>
    </row>
    <row r="166" spans="1:35" ht="19.5" x14ac:dyDescent="0.25">
      <c r="A166" s="19"/>
      <c r="B166" s="2"/>
      <c r="C166" s="85"/>
      <c r="D166" s="85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2"/>
      <c r="AE166" s="2"/>
      <c r="AF166" s="2"/>
      <c r="AG166" s="20"/>
      <c r="AH166" s="2"/>
    </row>
    <row r="167" spans="1:35" ht="17.25" x14ac:dyDescent="0.25">
      <c r="A167" s="19"/>
      <c r="B167" s="2"/>
      <c r="C167" s="108"/>
      <c r="D167" s="108"/>
      <c r="E167" s="108"/>
      <c r="F167" s="108"/>
      <c r="G167" s="108"/>
      <c r="H167" s="108"/>
      <c r="I167" s="108"/>
      <c r="J167" s="10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0"/>
      <c r="AH167" s="2"/>
    </row>
    <row r="168" spans="1:35" ht="17.25" x14ac:dyDescent="0.25">
      <c r="A168" s="19"/>
      <c r="B168" s="2"/>
      <c r="C168" s="99" t="s">
        <v>58</v>
      </c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2"/>
      <c r="AE168" s="2"/>
      <c r="AF168" s="2"/>
      <c r="AG168" s="20"/>
      <c r="AH168" s="2"/>
    </row>
    <row r="169" spans="1:35" ht="17.25" x14ac:dyDescent="0.25">
      <c r="A169" s="19"/>
      <c r="B169" s="2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2"/>
      <c r="AE169" s="2"/>
      <c r="AF169" s="2"/>
      <c r="AG169" s="20"/>
      <c r="AH169" s="2"/>
    </row>
    <row r="170" spans="1:35" ht="17.25" x14ac:dyDescent="0.25">
      <c r="A170" s="19"/>
      <c r="B170" s="2"/>
      <c r="C170" s="84"/>
      <c r="D170" s="84"/>
      <c r="E170" s="268"/>
      <c r="F170" s="99" t="s">
        <v>59</v>
      </c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2"/>
      <c r="AE170" s="2"/>
      <c r="AF170" s="2"/>
      <c r="AG170" s="20"/>
      <c r="AH170" s="2"/>
    </row>
    <row r="171" spans="1:35" ht="17.25" x14ac:dyDescent="0.25">
      <c r="A171" s="19"/>
      <c r="B171" s="2"/>
      <c r="C171" s="84"/>
      <c r="D171" s="84"/>
      <c r="E171" s="84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2"/>
      <c r="AE171" s="2"/>
      <c r="AF171" s="2"/>
      <c r="AG171" s="20"/>
      <c r="AH171" s="2"/>
    </row>
    <row r="172" spans="1:35" x14ac:dyDescent="0.25">
      <c r="A172" s="19"/>
      <c r="B172" s="2"/>
      <c r="C172" s="88"/>
      <c r="D172" s="88"/>
      <c r="E172" s="269"/>
      <c r="F172" s="99" t="s">
        <v>110</v>
      </c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88"/>
      <c r="AE172" s="2"/>
      <c r="AF172" s="2"/>
      <c r="AG172" s="20"/>
      <c r="AH172" s="2"/>
    </row>
    <row r="173" spans="1:35" ht="15.75" x14ac:dyDescent="0.25">
      <c r="A173" s="19"/>
      <c r="B173" s="2"/>
      <c r="C173" s="110"/>
      <c r="D173" s="110"/>
      <c r="E173" s="110"/>
      <c r="F173" s="110"/>
      <c r="G173" s="110"/>
      <c r="H173" s="110"/>
      <c r="I173" s="110"/>
      <c r="J173" s="110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0"/>
      <c r="AH173" s="2"/>
    </row>
    <row r="174" spans="1:35" ht="19.5" x14ac:dyDescent="0.25">
      <c r="A174" s="19"/>
      <c r="B174" s="2"/>
      <c r="C174" s="102"/>
      <c r="D174" s="102"/>
      <c r="E174" s="89"/>
      <c r="F174" s="103" t="s">
        <v>60</v>
      </c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2"/>
      <c r="T174" s="104" t="s">
        <v>87</v>
      </c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20"/>
      <c r="AH174" s="2"/>
      <c r="AI174" s="1"/>
    </row>
    <row r="175" spans="1:35" ht="15.75" x14ac:dyDescent="0.25">
      <c r="A175" s="19"/>
      <c r="B175" s="2"/>
      <c r="C175" s="102"/>
      <c r="D175" s="102"/>
      <c r="E175" s="90"/>
      <c r="F175" s="105" t="s">
        <v>61</v>
      </c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2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20"/>
      <c r="AH175" s="2"/>
    </row>
    <row r="176" spans="1:35" ht="19.5" x14ac:dyDescent="0.25">
      <c r="A176" s="19"/>
      <c r="B176" s="2"/>
      <c r="C176" s="91"/>
      <c r="D176" s="89"/>
      <c r="E176" s="89"/>
      <c r="F176" s="106" t="s">
        <v>62</v>
      </c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2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20"/>
      <c r="AH176" s="2"/>
    </row>
    <row r="177" spans="1:34" ht="19.5" x14ac:dyDescent="0.25">
      <c r="A177" s="19"/>
      <c r="B177" s="2"/>
      <c r="C177" s="91"/>
      <c r="D177" s="89"/>
      <c r="E177" s="89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2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20"/>
      <c r="AH177" s="2"/>
    </row>
    <row r="178" spans="1:34" ht="19.5" x14ac:dyDescent="0.25">
      <c r="A178" s="19"/>
      <c r="B178" s="2"/>
      <c r="C178" s="91"/>
      <c r="D178" s="89"/>
      <c r="E178" s="89"/>
      <c r="F178" s="97" t="s">
        <v>63</v>
      </c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2"/>
      <c r="R178" s="92"/>
      <c r="S178" s="92"/>
      <c r="T178" s="92"/>
      <c r="U178" s="2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20"/>
      <c r="AH178" s="2"/>
    </row>
    <row r="179" spans="1:34" ht="17.25" x14ac:dyDescent="0.25">
      <c r="A179" s="19"/>
      <c r="B179" s="2"/>
      <c r="C179" s="98"/>
      <c r="D179" s="98"/>
      <c r="E179" s="98"/>
      <c r="F179" s="98"/>
      <c r="G179" s="98"/>
      <c r="H179" s="98"/>
      <c r="I179" s="98"/>
      <c r="J179" s="9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0"/>
      <c r="AH179" s="2"/>
    </row>
    <row r="180" spans="1:34" ht="17.25" x14ac:dyDescent="0.25">
      <c r="A180" s="19"/>
      <c r="B180" s="2"/>
      <c r="C180" s="99" t="s">
        <v>64</v>
      </c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20"/>
      <c r="AH180" s="2"/>
    </row>
    <row r="181" spans="1:34" ht="17.25" x14ac:dyDescent="0.25">
      <c r="A181" s="19"/>
      <c r="B181" s="2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20"/>
      <c r="AH181" s="2"/>
    </row>
    <row r="182" spans="1:34" ht="17.25" x14ac:dyDescent="0.25">
      <c r="A182" s="19"/>
      <c r="B182" s="2"/>
      <c r="C182" s="99" t="s">
        <v>65</v>
      </c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20"/>
      <c r="AH182" s="2"/>
    </row>
    <row r="183" spans="1:34" ht="17.25" x14ac:dyDescent="0.25">
      <c r="A183" s="19"/>
      <c r="B183" s="2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20"/>
      <c r="AH183" s="2"/>
    </row>
    <row r="184" spans="1:34" ht="17.25" x14ac:dyDescent="0.25">
      <c r="A184" s="19"/>
      <c r="B184" s="2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20"/>
      <c r="AH184" s="2"/>
    </row>
    <row r="185" spans="1:34" ht="17.25" x14ac:dyDescent="0.25">
      <c r="A185" s="19"/>
      <c r="B185" s="2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20"/>
      <c r="AH185" s="2"/>
    </row>
    <row r="186" spans="1:34" ht="17.25" x14ac:dyDescent="0.25">
      <c r="A186" s="19"/>
      <c r="B186" s="2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20"/>
      <c r="AH186" s="2"/>
    </row>
    <row r="187" spans="1:34" ht="17.25" x14ac:dyDescent="0.25">
      <c r="A187" s="19"/>
      <c r="B187" s="2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20"/>
      <c r="AH187" s="2"/>
    </row>
    <row r="188" spans="1:34" ht="18" thickBot="1" x14ac:dyDescent="0.3">
      <c r="A188" s="49"/>
      <c r="B188" s="50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51"/>
      <c r="AH188" s="2"/>
    </row>
    <row r="189" spans="1:34" ht="17.25" x14ac:dyDescent="0.25">
      <c r="A189" s="95"/>
      <c r="B189" s="95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5"/>
      <c r="AH189" s="2"/>
    </row>
    <row r="190" spans="1:34" ht="17.25" x14ac:dyDescent="0.25">
      <c r="A190" s="95"/>
      <c r="B190" s="95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5"/>
      <c r="AH190" s="2"/>
    </row>
    <row r="191" spans="1:34" ht="17.25" x14ac:dyDescent="0.25">
      <c r="A191" s="95"/>
      <c r="B191" s="95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5"/>
      <c r="AH191" s="2"/>
    </row>
    <row r="192" spans="1:34" ht="17.25" x14ac:dyDescent="0.25">
      <c r="A192" s="95"/>
      <c r="B192" s="95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5"/>
      <c r="AH192" s="2"/>
    </row>
    <row r="193" spans="1:34" ht="17.25" x14ac:dyDescent="0.25">
      <c r="A193" s="95"/>
      <c r="B193" s="95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5"/>
      <c r="AH193" s="2"/>
    </row>
    <row r="194" spans="1:34" ht="17.25" x14ac:dyDescent="0.25">
      <c r="A194" s="95"/>
      <c r="B194" s="95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5"/>
      <c r="AH194" s="2"/>
    </row>
    <row r="195" spans="1:34" ht="17.25" x14ac:dyDescent="0.25">
      <c r="A195" s="95"/>
      <c r="B195" s="95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5"/>
      <c r="AH195" s="2"/>
    </row>
    <row r="196" spans="1:34" ht="17.25" x14ac:dyDescent="0.25">
      <c r="A196" s="95"/>
      <c r="B196" s="95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5"/>
      <c r="AH196" s="2"/>
    </row>
    <row r="197" spans="1:34" ht="17.25" x14ac:dyDescent="0.25">
      <c r="A197" s="2"/>
      <c r="B197" s="2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2"/>
      <c r="AH197" s="2"/>
    </row>
    <row r="198" spans="1:34" ht="17.25" x14ac:dyDescent="0.25">
      <c r="A198" s="2"/>
      <c r="B198" s="2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2"/>
      <c r="AH198" s="2"/>
    </row>
    <row r="199" spans="1:34" ht="17.25" x14ac:dyDescent="0.25">
      <c r="A199" s="2"/>
      <c r="B199" s="2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2"/>
      <c r="AH199" s="2"/>
    </row>
    <row r="200" spans="1:3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</sheetData>
  <sheetProtection algorithmName="SHA-512" hashValue="e0R0TGhzung+jKsxKNpRNY51RALN6J1xeu4Dx5Wgr7YoCCTYeb+7OP02AqlIHJaOtZGZOSeR58EU1rkWVfxqpg==" saltValue="AjvVdb5TOvhPRNXhl/11JQ==" spinCount="100000" sheet="1" objects="1" scenarios="1"/>
  <mergeCells count="177">
    <mergeCell ref="W8:AF8"/>
    <mergeCell ref="E14:AC14"/>
    <mergeCell ref="C16:AE16"/>
    <mergeCell ref="E19:AC29"/>
    <mergeCell ref="D33:AD33"/>
    <mergeCell ref="U7:V7"/>
    <mergeCell ref="W7:X7"/>
    <mergeCell ref="Y7:Z7"/>
    <mergeCell ref="AA7:AB7"/>
    <mergeCell ref="AC7:AD7"/>
    <mergeCell ref="AE7:AF7"/>
    <mergeCell ref="G65:AA65"/>
    <mergeCell ref="D40:G40"/>
    <mergeCell ref="H40:AD40"/>
    <mergeCell ref="A46:AG47"/>
    <mergeCell ref="D49:AD49"/>
    <mergeCell ref="D50:AD50"/>
    <mergeCell ref="D34:AD34"/>
    <mergeCell ref="D36:G36"/>
    <mergeCell ref="H36:AD36"/>
    <mergeCell ref="D38:G38"/>
    <mergeCell ref="H38:Q38"/>
    <mergeCell ref="G62:AA63"/>
    <mergeCell ref="D75:G75"/>
    <mergeCell ref="J75:X75"/>
    <mergeCell ref="Z75:AE75"/>
    <mergeCell ref="D76:G76"/>
    <mergeCell ref="J76:U76"/>
    <mergeCell ref="X76:Y76"/>
    <mergeCell ref="Z76:AE76"/>
    <mergeCell ref="B67:AF67"/>
    <mergeCell ref="C69:AF71"/>
    <mergeCell ref="C73:G73"/>
    <mergeCell ref="Z73:AF73"/>
    <mergeCell ref="D74:G74"/>
    <mergeCell ref="J74:X74"/>
    <mergeCell ref="Z74:AE74"/>
    <mergeCell ref="C80:L80"/>
    <mergeCell ref="M80:R80"/>
    <mergeCell ref="T80:Y80"/>
    <mergeCell ref="Z80:AE80"/>
    <mergeCell ref="C81:L81"/>
    <mergeCell ref="M81:R81"/>
    <mergeCell ref="T81:Y81"/>
    <mergeCell ref="Z81:AE81"/>
    <mergeCell ref="C77:E77"/>
    <mergeCell ref="C78:L78"/>
    <mergeCell ref="M78:S78"/>
    <mergeCell ref="T78:Y78"/>
    <mergeCell ref="Z78:AF78"/>
    <mergeCell ref="C79:L79"/>
    <mergeCell ref="M79:R79"/>
    <mergeCell ref="T79:Y79"/>
    <mergeCell ref="Z79:AE79"/>
    <mergeCell ref="C89:I89"/>
    <mergeCell ref="J89:S89"/>
    <mergeCell ref="T89:Y89"/>
    <mergeCell ref="Z89:AE89"/>
    <mergeCell ref="B92:AF92"/>
    <mergeCell ref="C94:AF95"/>
    <mergeCell ref="C82:L82"/>
    <mergeCell ref="M82:R82"/>
    <mergeCell ref="T82:Y82"/>
    <mergeCell ref="Z82:AE82"/>
    <mergeCell ref="C83:L83"/>
    <mergeCell ref="M83:R83"/>
    <mergeCell ref="T83:Y83"/>
    <mergeCell ref="Z83:AE83"/>
    <mergeCell ref="X85:Y85"/>
    <mergeCell ref="C87:U87"/>
    <mergeCell ref="X87:Y87"/>
    <mergeCell ref="Z87:AE87"/>
    <mergeCell ref="C85:W85"/>
    <mergeCell ref="C96:M96"/>
    <mergeCell ref="N96:S96"/>
    <mergeCell ref="T96:Y96"/>
    <mergeCell ref="Z96:AE96"/>
    <mergeCell ref="C98:AF98"/>
    <mergeCell ref="C99:M99"/>
    <mergeCell ref="N99:S99"/>
    <mergeCell ref="T99:Y99"/>
    <mergeCell ref="Z99:AE99"/>
    <mergeCell ref="C104:M104"/>
    <mergeCell ref="N104:S104"/>
    <mergeCell ref="T104:Y104"/>
    <mergeCell ref="Z104:AE104"/>
    <mergeCell ref="C105:M105"/>
    <mergeCell ref="N105:S105"/>
    <mergeCell ref="T105:Y105"/>
    <mergeCell ref="Z105:AE105"/>
    <mergeCell ref="C101:AF101"/>
    <mergeCell ref="C102:V102"/>
    <mergeCell ref="X102:Y102"/>
    <mergeCell ref="Z102:AE102"/>
    <mergeCell ref="C103:M103"/>
    <mergeCell ref="N103:S103"/>
    <mergeCell ref="T103:Y103"/>
    <mergeCell ref="Z103:AE103"/>
    <mergeCell ref="C106:M106"/>
    <mergeCell ref="N106:S106"/>
    <mergeCell ref="T106:Y106"/>
    <mergeCell ref="Z106:AE106"/>
    <mergeCell ref="C108:I108"/>
    <mergeCell ref="J108:P108"/>
    <mergeCell ref="Q108:U108"/>
    <mergeCell ref="W108:Y108"/>
    <mergeCell ref="Z108:AE108"/>
    <mergeCell ref="C121:P121"/>
    <mergeCell ref="Q121:R121"/>
    <mergeCell ref="T121:U121"/>
    <mergeCell ref="W121:X121"/>
    <mergeCell ref="Z121:AE121"/>
    <mergeCell ref="C123:D123"/>
    <mergeCell ref="E123:AF124"/>
    <mergeCell ref="C111:P111"/>
    <mergeCell ref="Q111:V111"/>
    <mergeCell ref="W111:X111"/>
    <mergeCell ref="Z111:AE111"/>
    <mergeCell ref="Z112:AF112"/>
    <mergeCell ref="H119:I119"/>
    <mergeCell ref="W119:X119"/>
    <mergeCell ref="Z119:AE119"/>
    <mergeCell ref="G133:AA134"/>
    <mergeCell ref="G136:AA136"/>
    <mergeCell ref="C126:P126"/>
    <mergeCell ref="Q126:R126"/>
    <mergeCell ref="T126:U126"/>
    <mergeCell ref="W126:X126"/>
    <mergeCell ref="Z126:AE126"/>
    <mergeCell ref="C128:D128"/>
    <mergeCell ref="E128:AF128"/>
    <mergeCell ref="C145:N145"/>
    <mergeCell ref="O145:R145"/>
    <mergeCell ref="T145:U145"/>
    <mergeCell ref="W145:X145"/>
    <mergeCell ref="Z145:AE145"/>
    <mergeCell ref="Z146:AF146"/>
    <mergeCell ref="C138:AF140"/>
    <mergeCell ref="C142:T142"/>
    <mergeCell ref="U142:Y142"/>
    <mergeCell ref="N144:S144"/>
    <mergeCell ref="C158:U158"/>
    <mergeCell ref="W158:X158"/>
    <mergeCell ref="Z158:AE158"/>
    <mergeCell ref="F160:U160"/>
    <mergeCell ref="W160:X160"/>
    <mergeCell ref="Z160:AE160"/>
    <mergeCell ref="D148:AD148"/>
    <mergeCell ref="D149:AD149"/>
    <mergeCell ref="G154:Z154"/>
    <mergeCell ref="C156:U156"/>
    <mergeCell ref="W156:X156"/>
    <mergeCell ref="Z156:AE156"/>
    <mergeCell ref="F178:P178"/>
    <mergeCell ref="C179:J179"/>
    <mergeCell ref="C180:AF180"/>
    <mergeCell ref="C182:AF182"/>
    <mergeCell ref="Z85:AE85"/>
    <mergeCell ref="C174:D174"/>
    <mergeCell ref="F174:R174"/>
    <mergeCell ref="T174:AF175"/>
    <mergeCell ref="C175:D175"/>
    <mergeCell ref="F175:R175"/>
    <mergeCell ref="F176:T176"/>
    <mergeCell ref="V176:AF176"/>
    <mergeCell ref="E165:AC165"/>
    <mergeCell ref="C167:J167"/>
    <mergeCell ref="C168:AC168"/>
    <mergeCell ref="F170:AC170"/>
    <mergeCell ref="F172:AC172"/>
    <mergeCell ref="C173:J173"/>
    <mergeCell ref="F162:O162"/>
    <mergeCell ref="Q162:R162"/>
    <mergeCell ref="T162:U162"/>
    <mergeCell ref="W162:X162"/>
    <mergeCell ref="Z162:AE162"/>
    <mergeCell ref="E164:AC164"/>
  </mergeCells>
  <dataValidations count="1">
    <dataValidation type="whole" allowBlank="1" showInputMessage="1" showErrorMessage="1" errorTitle="Effectifs" error="Nombre trop grand ou incorrect" sqref="U142:Y142" xr:uid="{BA4D3235-5D53-424E-889C-43C943298979}">
      <formula1>0</formula1>
      <formula2>4000</formula2>
    </dataValidation>
  </dataValidations>
  <hyperlinks>
    <hyperlink ref="O44" r:id="rId1" xr:uid="{6A200C94-7107-446D-9868-9D1F158B021D}"/>
    <hyperlink ref="V44" r:id="rId2" display="mailto:jf.charron@foph.fr" xr:uid="{9A735196-16BB-4841-B7D8-B0746A14A40C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fitToHeight="4" orientation="portrait" r:id="rId3"/>
  <rowBreaks count="3" manualBreakCount="3">
    <brk id="59" max="16383" man="1"/>
    <brk id="115" max="16383" man="1"/>
    <brk id="150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168</xdr:row>
                    <xdr:rowOff>219075</xdr:rowOff>
                  </from>
                  <to>
                    <xdr:col>5</xdr:col>
                    <xdr:colOff>0</xdr:colOff>
                    <xdr:row>169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4</xdr:col>
                    <xdr:colOff>19050</xdr:colOff>
                    <xdr:row>170</xdr:row>
                    <xdr:rowOff>200025</xdr:rowOff>
                  </from>
                  <to>
                    <xdr:col>5</xdr:col>
                    <xdr:colOff>28575</xdr:colOff>
                    <xdr:row>172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Cotisations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Charron</dc:creator>
  <cp:lastModifiedBy>Dominique Sainz</cp:lastModifiedBy>
  <cp:lastPrinted>2022-07-21T12:10:24Z</cp:lastPrinted>
  <dcterms:created xsi:type="dcterms:W3CDTF">2020-09-29T09:07:50Z</dcterms:created>
  <dcterms:modified xsi:type="dcterms:W3CDTF">2022-07-21T12:54:26Z</dcterms:modified>
</cp:coreProperties>
</file>